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claudiobc\Desktop\DIRECCION DE VINCULACION_  CLAUDIO\INTERCOBAQ 2018\"/>
    </mc:Choice>
  </mc:AlternateContent>
  <bookViews>
    <workbookView xWindow="0" yWindow="0" windowWidth="17280" windowHeight="10485" tabRatio="905" activeTab="7"/>
  </bookViews>
  <sheets>
    <sheet name="Ajedrez Fem" sheetId="27" r:id="rId1"/>
    <sheet name="Basq Fem" sheetId="28" r:id="rId2"/>
    <sheet name="Basq3x3 Fem" sheetId="29" r:id="rId3"/>
    <sheet name="Fut Fem" sheetId="31" r:id="rId4"/>
    <sheet name="Handball Fem" sheetId="32" r:id="rId5"/>
    <sheet name="Volei Sala Fem" sheetId="33" r:id="rId6"/>
    <sheet name="Volei Playa Fem" sheetId="34" r:id="rId7"/>
    <sheet name="BD InterCOABQ " sheetId="1" r:id="rId8"/>
    <sheet name="Ajedrez Var" sheetId="17" r:id="rId9"/>
    <sheet name="Basq Var" sheetId="16" r:id="rId10"/>
    <sheet name="Basq3x3 Var" sheetId="13" r:id="rId11"/>
    <sheet name="Béisbol" sheetId="12" r:id="rId12"/>
    <sheet name="Fut Var" sheetId="3" r:id="rId13"/>
    <sheet name="Handball Var" sheetId="14" r:id="rId14"/>
    <sheet name="Volei Sala Var" sheetId="15" r:id="rId15"/>
    <sheet name="Volei Playa Var " sheetId="18" r:id="rId16"/>
    <sheet name="Hoja1" sheetId="4" state="hidden" r:id="rId17"/>
  </sheets>
  <definedNames>
    <definedName name="_xlnm.Print_Area" localSheetId="0">'Ajedrez Fem'!$A$1:$AK$71</definedName>
    <definedName name="_xlnm.Print_Area" localSheetId="8">'Ajedrez Var'!$A$1:$AK$71</definedName>
    <definedName name="_xlnm.Print_Area" localSheetId="1">'Basq Fem'!$A$1:$AK$137</definedName>
    <definedName name="_xlnm.Print_Area" localSheetId="9">'Basq Var'!$A$1:$AK$137</definedName>
    <definedName name="_xlnm.Print_Area" localSheetId="2">'Basq3x3 Fem'!$A$1:$AK$71</definedName>
    <definedName name="_xlnm.Print_Area" localSheetId="10">'Basq3x3 Var'!$A$1:$AK$71</definedName>
    <definedName name="_xlnm.Print_Area" localSheetId="11">Béisbol!$A$1:$AK$225</definedName>
    <definedName name="_xlnm.Print_Area" localSheetId="3">'Fut Fem'!$A$1:$AK$225</definedName>
    <definedName name="_xlnm.Print_Area" localSheetId="12">'Fut Var'!$A$1:$AK$225</definedName>
    <definedName name="_xlnm.Print_Area" localSheetId="4">'Handball Fem'!$A$1:$AK$160</definedName>
    <definedName name="_xlnm.Print_Area" localSheetId="13">'Handball Var'!$A$1:$AK$160</definedName>
    <definedName name="_xlnm.Print_Area" localSheetId="6">'Volei Playa Fem'!$A$1:$AK$50</definedName>
    <definedName name="_xlnm.Print_Area" localSheetId="15">'Volei Playa Var '!$A$1:$AK$50</definedName>
    <definedName name="_xlnm.Print_Area" localSheetId="5">'Volei Sala Fem'!$A$1:$AK$160</definedName>
    <definedName name="_xlnm.Print_Area" localSheetId="14">'Volei Sala Var'!$A$1:$AK$160</definedName>
    <definedName name="Planteles">Hoja1!$A$1:$A$61</definedName>
    <definedName name="_xlnm.Print_Titles" localSheetId="0">'Ajedrez Fem'!$1:$5</definedName>
    <definedName name="_xlnm.Print_Titles" localSheetId="8">'Ajedrez Var'!$1:$5</definedName>
    <definedName name="_xlnm.Print_Titles" localSheetId="1">'Basq Fem'!$1:$5</definedName>
    <definedName name="_xlnm.Print_Titles" localSheetId="9">'Basq Var'!$1:$5</definedName>
    <definedName name="_xlnm.Print_Titles" localSheetId="2">'Basq3x3 Fem'!$1:$5</definedName>
    <definedName name="_xlnm.Print_Titles" localSheetId="10">'Basq3x3 Var'!$1:$5</definedName>
    <definedName name="_xlnm.Print_Titles" localSheetId="11">Béisbol!$1:$5</definedName>
    <definedName name="_xlnm.Print_Titles" localSheetId="3">'Fut Fem'!$1:$5</definedName>
    <definedName name="_xlnm.Print_Titles" localSheetId="12">'Fut Var'!$1:$5</definedName>
    <definedName name="_xlnm.Print_Titles" localSheetId="4">'Handball Fem'!$1:$5</definedName>
    <definedName name="_xlnm.Print_Titles" localSheetId="13">'Handball Var'!$1:$5</definedName>
    <definedName name="_xlnm.Print_Titles" localSheetId="6">'Volei Playa Fem'!$1:$5</definedName>
    <definedName name="_xlnm.Print_Titles" localSheetId="15">'Volei Playa Var '!$1:$5</definedName>
    <definedName name="_xlnm.Print_Titles" localSheetId="5">'Volei Sala Fem'!$1:$5</definedName>
    <definedName name="_xlnm.Print_Titles" localSheetId="14">'Volei Sala Var'!$1:$5</definedName>
    <definedName name="VALIDAR">Hoja1!$B$1:$B$2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2" i="1" l="1"/>
  <c r="J173" i="1" s="1"/>
  <c r="V31" i="34"/>
  <c r="D31" i="34"/>
  <c r="S29" i="34"/>
  <c r="X33" i="34" s="1"/>
  <c r="A29" i="34"/>
  <c r="C47" i="34" s="1"/>
  <c r="V9" i="34"/>
  <c r="D9" i="34"/>
  <c r="S7" i="34"/>
  <c r="AH19" i="34" s="1"/>
  <c r="A7" i="34"/>
  <c r="L19" i="34" s="1"/>
  <c r="B3" i="34"/>
  <c r="V30" i="34" s="1"/>
  <c r="V142" i="33"/>
  <c r="D142" i="33"/>
  <c r="S140" i="33"/>
  <c r="X144" i="33" s="1"/>
  <c r="A140" i="33"/>
  <c r="F144" i="33" s="1"/>
  <c r="C135" i="33"/>
  <c r="L129" i="33"/>
  <c r="N125" i="33"/>
  <c r="V119" i="33"/>
  <c r="D119" i="33"/>
  <c r="S117" i="33"/>
  <c r="X125" i="33" s="1"/>
  <c r="A117" i="33"/>
  <c r="F129" i="33" s="1"/>
  <c r="U113" i="33"/>
  <c r="AH107" i="33"/>
  <c r="V97" i="33"/>
  <c r="D97" i="33"/>
  <c r="S95" i="33"/>
  <c r="AD107" i="33" s="1"/>
  <c r="A95" i="33"/>
  <c r="F107" i="33" s="1"/>
  <c r="P85" i="33"/>
  <c r="N81" i="33"/>
  <c r="F77" i="33"/>
  <c r="V75" i="33"/>
  <c r="D75" i="33"/>
  <c r="S73" i="33"/>
  <c r="AD85" i="33" s="1"/>
  <c r="A73" i="33"/>
  <c r="F85" i="33" s="1"/>
  <c r="P63" i="33"/>
  <c r="L63" i="33"/>
  <c r="N59" i="33"/>
  <c r="V53" i="33"/>
  <c r="D53" i="33"/>
  <c r="S51" i="33"/>
  <c r="AD63" i="33" s="1"/>
  <c r="A51" i="33"/>
  <c r="F63" i="33" s="1"/>
  <c r="C47" i="33"/>
  <c r="X33" i="33"/>
  <c r="V31" i="33"/>
  <c r="D31" i="33"/>
  <c r="S29" i="33"/>
  <c r="X37" i="33" s="1"/>
  <c r="A29" i="33"/>
  <c r="F41" i="33" s="1"/>
  <c r="AH19" i="33"/>
  <c r="AF15" i="33"/>
  <c r="X11" i="33"/>
  <c r="V9" i="33"/>
  <c r="D9" i="33"/>
  <c r="S7" i="33"/>
  <c r="AD19" i="33" s="1"/>
  <c r="A7" i="33"/>
  <c r="F19" i="33" s="1"/>
  <c r="B3" i="33"/>
  <c r="V30" i="33" s="1"/>
  <c r="V142" i="32"/>
  <c r="D142" i="32"/>
  <c r="S140" i="32"/>
  <c r="X144" i="32" s="1"/>
  <c r="A140" i="32"/>
  <c r="F144" i="32" s="1"/>
  <c r="AD129" i="32"/>
  <c r="X129" i="32"/>
  <c r="X125" i="32"/>
  <c r="X121" i="32"/>
  <c r="V119" i="32"/>
  <c r="D119" i="32"/>
  <c r="S117" i="32"/>
  <c r="AH129" i="32" s="1"/>
  <c r="A117" i="32"/>
  <c r="F125" i="32" s="1"/>
  <c r="C113" i="32"/>
  <c r="V97" i="32"/>
  <c r="D97" i="32"/>
  <c r="S95" i="32"/>
  <c r="AH107" i="32" s="1"/>
  <c r="A95" i="32"/>
  <c r="F107" i="32" s="1"/>
  <c r="AD85" i="32"/>
  <c r="F85" i="32"/>
  <c r="X81" i="32"/>
  <c r="F77" i="32"/>
  <c r="V75" i="32"/>
  <c r="D75" i="32"/>
  <c r="S73" i="32"/>
  <c r="AH85" i="32" s="1"/>
  <c r="A73" i="32"/>
  <c r="C91" i="32" s="1"/>
  <c r="P63" i="32"/>
  <c r="F59" i="32"/>
  <c r="V53" i="32"/>
  <c r="D53" i="32"/>
  <c r="S51" i="32"/>
  <c r="AH63" i="32" s="1"/>
  <c r="A51" i="32"/>
  <c r="C69" i="32" s="1"/>
  <c r="U47" i="32"/>
  <c r="X41" i="32"/>
  <c r="X37" i="32"/>
  <c r="X33" i="32"/>
  <c r="V31" i="32"/>
  <c r="D31" i="32"/>
  <c r="S29" i="32"/>
  <c r="AH41" i="32" s="1"/>
  <c r="A29" i="32"/>
  <c r="F37" i="32" s="1"/>
  <c r="AD19" i="32"/>
  <c r="X19" i="32"/>
  <c r="AF15" i="32"/>
  <c r="X15" i="32"/>
  <c r="X11" i="32"/>
  <c r="V9" i="32"/>
  <c r="D9" i="32"/>
  <c r="S7" i="32"/>
  <c r="AH19" i="32" s="1"/>
  <c r="A7" i="32"/>
  <c r="F19" i="32" s="1"/>
  <c r="B3" i="32"/>
  <c r="D74" i="32" s="1"/>
  <c r="V207" i="31"/>
  <c r="D207" i="31"/>
  <c r="S205" i="31"/>
  <c r="X209" i="31" s="1"/>
  <c r="A205" i="31"/>
  <c r="F209" i="31" s="1"/>
  <c r="V185" i="31"/>
  <c r="D185" i="31"/>
  <c r="S183" i="31"/>
  <c r="X187" i="31" s="1"/>
  <c r="A183" i="31"/>
  <c r="N191" i="31" s="1"/>
  <c r="V163" i="31"/>
  <c r="D163" i="31"/>
  <c r="S161" i="31"/>
  <c r="X169" i="31" s="1"/>
  <c r="A161" i="31"/>
  <c r="F169" i="31" s="1"/>
  <c r="L151" i="31"/>
  <c r="F151" i="31"/>
  <c r="N147" i="31"/>
  <c r="V141" i="31"/>
  <c r="D141" i="31"/>
  <c r="S139" i="31"/>
  <c r="A139" i="31"/>
  <c r="F147" i="31" s="1"/>
  <c r="L129" i="31"/>
  <c r="F125" i="31"/>
  <c r="V119" i="31"/>
  <c r="D119" i="31"/>
  <c r="S117" i="31"/>
  <c r="U135" i="31" s="1"/>
  <c r="A117" i="31"/>
  <c r="V97" i="31"/>
  <c r="D97" i="31"/>
  <c r="S95" i="31"/>
  <c r="A95" i="31"/>
  <c r="F107" i="31" s="1"/>
  <c r="U91" i="31"/>
  <c r="AD85" i="31"/>
  <c r="V75" i="31"/>
  <c r="D75" i="31"/>
  <c r="S73" i="31"/>
  <c r="X81" i="31" s="1"/>
  <c r="A73" i="31"/>
  <c r="N81" i="31" s="1"/>
  <c r="F63" i="31"/>
  <c r="N59" i="31"/>
  <c r="F59" i="31"/>
  <c r="V53" i="31"/>
  <c r="D53" i="31"/>
  <c r="S51" i="31"/>
  <c r="U69" i="31" s="1"/>
  <c r="A51" i="31"/>
  <c r="L63" i="31" s="1"/>
  <c r="F41" i="31"/>
  <c r="V31" i="31"/>
  <c r="D31" i="31"/>
  <c r="S29" i="31"/>
  <c r="AF37" i="31" s="1"/>
  <c r="A29" i="31"/>
  <c r="F37" i="31" s="1"/>
  <c r="C25" i="31"/>
  <c r="L19" i="31"/>
  <c r="N15" i="31"/>
  <c r="F11" i="31"/>
  <c r="V9" i="31"/>
  <c r="D9" i="31"/>
  <c r="S7" i="31"/>
  <c r="AD19" i="31" s="1"/>
  <c r="A7" i="31"/>
  <c r="F19" i="31" s="1"/>
  <c r="B3" i="31"/>
  <c r="V206" i="31" s="1"/>
  <c r="D53" i="29"/>
  <c r="S51" i="29"/>
  <c r="A51" i="29"/>
  <c r="F55" i="29" s="1"/>
  <c r="V31" i="29"/>
  <c r="D31" i="29"/>
  <c r="S29" i="29"/>
  <c r="AD41" i="29" s="1"/>
  <c r="A29" i="29"/>
  <c r="P41" i="29" s="1"/>
  <c r="C25" i="29"/>
  <c r="P19" i="29"/>
  <c r="N15" i="29"/>
  <c r="F11" i="29"/>
  <c r="V9" i="29"/>
  <c r="D9" i="29"/>
  <c r="S7" i="29"/>
  <c r="AH19" i="29" s="1"/>
  <c r="A7" i="29"/>
  <c r="F19" i="29" s="1"/>
  <c r="B3" i="29"/>
  <c r="V30" i="29" s="1"/>
  <c r="V119" i="28"/>
  <c r="D119" i="28"/>
  <c r="S117" i="28"/>
  <c r="X121" i="28" s="1"/>
  <c r="A117" i="28"/>
  <c r="F121" i="28" s="1"/>
  <c r="AD107" i="28"/>
  <c r="X103" i="28"/>
  <c r="V97" i="28"/>
  <c r="D97" i="28"/>
  <c r="S95" i="28"/>
  <c r="AH107" i="28" s="1"/>
  <c r="A95" i="28"/>
  <c r="L107" i="28" s="1"/>
  <c r="C91" i="28"/>
  <c r="AF81" i="28"/>
  <c r="V75" i="28"/>
  <c r="D75" i="28"/>
  <c r="S73" i="28"/>
  <c r="AH85" i="28" s="1"/>
  <c r="A73" i="28"/>
  <c r="L85" i="28" s="1"/>
  <c r="U69" i="28"/>
  <c r="AD63" i="28"/>
  <c r="X59" i="28"/>
  <c r="V53" i="28"/>
  <c r="D53" i="28"/>
  <c r="S51" i="28"/>
  <c r="AH63" i="28" s="1"/>
  <c r="A51" i="28"/>
  <c r="L63" i="28" s="1"/>
  <c r="AD41" i="28"/>
  <c r="X41" i="28"/>
  <c r="AF37" i="28"/>
  <c r="X37" i="28"/>
  <c r="X33" i="28"/>
  <c r="V31" i="28"/>
  <c r="D31" i="28"/>
  <c r="S29" i="28"/>
  <c r="AH41" i="28" s="1"/>
  <c r="A29" i="28"/>
  <c r="L41" i="28" s="1"/>
  <c r="AF15" i="28"/>
  <c r="V9" i="28"/>
  <c r="D9" i="28"/>
  <c r="S7" i="28"/>
  <c r="AH19" i="28" s="1"/>
  <c r="A7" i="28"/>
  <c r="L19" i="28" s="1"/>
  <c r="B3" i="28"/>
  <c r="D118" i="28" s="1"/>
  <c r="D53" i="27"/>
  <c r="S51" i="27"/>
  <c r="A51" i="27"/>
  <c r="F55" i="27" s="1"/>
  <c r="V31" i="27"/>
  <c r="D31" i="27"/>
  <c r="S29" i="27"/>
  <c r="U47" i="27" s="1"/>
  <c r="A29" i="27"/>
  <c r="F41" i="27" s="1"/>
  <c r="V9" i="27"/>
  <c r="D9" i="27"/>
  <c r="S7" i="27"/>
  <c r="U25" i="27" s="1"/>
  <c r="A7" i="27"/>
  <c r="P19" i="27" s="1"/>
  <c r="B3" i="27"/>
  <c r="V30" i="27" s="1"/>
  <c r="V31" i="18"/>
  <c r="S140" i="15"/>
  <c r="A140" i="15"/>
  <c r="S140" i="14"/>
  <c r="A140" i="14"/>
  <c r="S51" i="13"/>
  <c r="C47" i="1"/>
  <c r="C42" i="1"/>
  <c r="A51" i="13"/>
  <c r="S117" i="16"/>
  <c r="A117" i="16"/>
  <c r="S51" i="17"/>
  <c r="A51" i="17"/>
  <c r="D31" i="18"/>
  <c r="S29" i="18"/>
  <c r="X33" i="18" s="1"/>
  <c r="A29" i="18"/>
  <c r="V9" i="18"/>
  <c r="D9" i="18"/>
  <c r="S7" i="18"/>
  <c r="A7" i="18"/>
  <c r="B3" i="18"/>
  <c r="V30" i="18" s="1"/>
  <c r="C138" i="1"/>
  <c r="C137" i="1"/>
  <c r="C136" i="1"/>
  <c r="C135" i="1"/>
  <c r="C142" i="1"/>
  <c r="C141" i="1"/>
  <c r="C140" i="1"/>
  <c r="C139" i="1"/>
  <c r="D53" i="17"/>
  <c r="V31" i="17"/>
  <c r="D31" i="17"/>
  <c r="S29" i="17"/>
  <c r="A29" i="17"/>
  <c r="V9" i="17"/>
  <c r="D9" i="17"/>
  <c r="S7" i="17"/>
  <c r="A7" i="17"/>
  <c r="B3" i="17"/>
  <c r="V119" i="16"/>
  <c r="D119" i="16"/>
  <c r="V97" i="16"/>
  <c r="D97" i="16"/>
  <c r="S95" i="16"/>
  <c r="A95" i="16"/>
  <c r="V75" i="16"/>
  <c r="D75" i="16"/>
  <c r="S73" i="16"/>
  <c r="A73" i="16"/>
  <c r="V53" i="16"/>
  <c r="D53" i="16"/>
  <c r="S51" i="16"/>
  <c r="A51" i="16"/>
  <c r="V31" i="16"/>
  <c r="D31" i="16"/>
  <c r="S29" i="16"/>
  <c r="A29" i="16"/>
  <c r="V9" i="16"/>
  <c r="D9" i="16"/>
  <c r="S7" i="16"/>
  <c r="A7" i="16"/>
  <c r="B3" i="16"/>
  <c r="V118" i="16" s="1"/>
  <c r="V142" i="15"/>
  <c r="D142" i="15"/>
  <c r="V119" i="15"/>
  <c r="D119" i="15"/>
  <c r="S117" i="15"/>
  <c r="A117" i="15"/>
  <c r="V97" i="15"/>
  <c r="D97" i="15"/>
  <c r="S95" i="15"/>
  <c r="A95" i="15"/>
  <c r="V75" i="15"/>
  <c r="D75" i="15"/>
  <c r="S73" i="15"/>
  <c r="A73" i="15"/>
  <c r="V53" i="15"/>
  <c r="D53" i="15"/>
  <c r="S51" i="15"/>
  <c r="A51" i="15"/>
  <c r="V31" i="15"/>
  <c r="D31" i="15"/>
  <c r="S29" i="15"/>
  <c r="A29" i="15"/>
  <c r="V9" i="15"/>
  <c r="D9" i="15"/>
  <c r="S7" i="15"/>
  <c r="A7" i="15"/>
  <c r="B3" i="15"/>
  <c r="V141" i="15" s="1"/>
  <c r="V142" i="14"/>
  <c r="D142" i="14"/>
  <c r="V119" i="14"/>
  <c r="D119" i="14"/>
  <c r="S117" i="14"/>
  <c r="A117" i="14"/>
  <c r="V97" i="14"/>
  <c r="D97" i="14"/>
  <c r="S95" i="14"/>
  <c r="A95" i="14"/>
  <c r="V75" i="14"/>
  <c r="D75" i="14"/>
  <c r="S73" i="14"/>
  <c r="A73" i="14"/>
  <c r="V53" i="14"/>
  <c r="D53" i="14"/>
  <c r="S51" i="14"/>
  <c r="A51" i="14"/>
  <c r="V31" i="14"/>
  <c r="D31" i="14"/>
  <c r="S29" i="14"/>
  <c r="A29" i="14"/>
  <c r="V9" i="14"/>
  <c r="D9" i="14"/>
  <c r="S7" i="14"/>
  <c r="A7" i="14"/>
  <c r="B3" i="14"/>
  <c r="V141" i="14" s="1"/>
  <c r="D53" i="13"/>
  <c r="V31" i="13"/>
  <c r="D31" i="13"/>
  <c r="S29" i="13"/>
  <c r="A29" i="13"/>
  <c r="V9" i="13"/>
  <c r="D9" i="13"/>
  <c r="S7" i="13"/>
  <c r="A7" i="13"/>
  <c r="B3" i="13"/>
  <c r="V207" i="12"/>
  <c r="D207" i="12"/>
  <c r="S205" i="12"/>
  <c r="A205" i="12"/>
  <c r="V185" i="12"/>
  <c r="D185" i="12"/>
  <c r="S183" i="12"/>
  <c r="A183" i="12"/>
  <c r="V163" i="12"/>
  <c r="D163" i="12"/>
  <c r="S161" i="12"/>
  <c r="A161" i="12"/>
  <c r="V141" i="12"/>
  <c r="D141" i="12"/>
  <c r="S139" i="12"/>
  <c r="A139" i="12"/>
  <c r="V119" i="12"/>
  <c r="D119" i="12"/>
  <c r="S117" i="12"/>
  <c r="A117" i="12"/>
  <c r="V97" i="12"/>
  <c r="D97" i="12"/>
  <c r="S95" i="12"/>
  <c r="A95" i="12"/>
  <c r="V75" i="12"/>
  <c r="D75" i="12"/>
  <c r="S73" i="12"/>
  <c r="A73" i="12"/>
  <c r="V53" i="12"/>
  <c r="D53" i="12"/>
  <c r="S51" i="12"/>
  <c r="A51" i="12"/>
  <c r="V31" i="12"/>
  <c r="D31" i="12"/>
  <c r="S29" i="12"/>
  <c r="A29" i="12"/>
  <c r="V9" i="12"/>
  <c r="D9" i="12"/>
  <c r="S7" i="12"/>
  <c r="A7" i="12"/>
  <c r="B3" i="12"/>
  <c r="V206" i="12" s="1"/>
  <c r="D8" i="29" l="1"/>
  <c r="D8" i="28"/>
  <c r="D30" i="28"/>
  <c r="V30" i="31"/>
  <c r="D30" i="34"/>
  <c r="V118" i="31"/>
  <c r="D52" i="27"/>
  <c r="D118" i="32"/>
  <c r="V74" i="33"/>
  <c r="V52" i="31"/>
  <c r="D30" i="27"/>
  <c r="D8" i="27"/>
  <c r="D8" i="31"/>
  <c r="D8" i="32"/>
  <c r="D8" i="33"/>
  <c r="D8" i="34"/>
  <c r="F33" i="34"/>
  <c r="C25" i="34"/>
  <c r="F11" i="34"/>
  <c r="X15" i="34"/>
  <c r="P19" i="34"/>
  <c r="F41" i="34"/>
  <c r="N103" i="33"/>
  <c r="F11" i="33"/>
  <c r="L19" i="33"/>
  <c r="U25" i="33"/>
  <c r="N37" i="33"/>
  <c r="F55" i="33"/>
  <c r="C69" i="33"/>
  <c r="X77" i="33"/>
  <c r="C91" i="33"/>
  <c r="AF103" i="33"/>
  <c r="C113" i="33"/>
  <c r="C25" i="33"/>
  <c r="L41" i="33"/>
  <c r="P19" i="33"/>
  <c r="U69" i="33"/>
  <c r="F99" i="33"/>
  <c r="L107" i="33"/>
  <c r="N15" i="33"/>
  <c r="F33" i="33"/>
  <c r="P41" i="33"/>
  <c r="L85" i="33"/>
  <c r="X99" i="33"/>
  <c r="P107" i="33"/>
  <c r="F121" i="33"/>
  <c r="P129" i="33"/>
  <c r="X99" i="32"/>
  <c r="X107" i="32"/>
  <c r="AD41" i="32"/>
  <c r="X59" i="32"/>
  <c r="X63" i="32"/>
  <c r="AF81" i="32"/>
  <c r="X103" i="32"/>
  <c r="AD107" i="32"/>
  <c r="F121" i="32"/>
  <c r="AF125" i="32"/>
  <c r="U135" i="32"/>
  <c r="C25" i="32"/>
  <c r="AF59" i="32"/>
  <c r="AD63" i="32"/>
  <c r="U91" i="32"/>
  <c r="AF103" i="32"/>
  <c r="P129" i="32"/>
  <c r="U69" i="32"/>
  <c r="F11" i="32"/>
  <c r="U25" i="32"/>
  <c r="AF37" i="32"/>
  <c r="X55" i="32"/>
  <c r="F63" i="32"/>
  <c r="X77" i="32"/>
  <c r="X85" i="32"/>
  <c r="F99" i="32"/>
  <c r="U113" i="32"/>
  <c r="X173" i="31"/>
  <c r="X195" i="31"/>
  <c r="L41" i="31"/>
  <c r="F81" i="31"/>
  <c r="AD173" i="31"/>
  <c r="AH41" i="31"/>
  <c r="AF81" i="31"/>
  <c r="U179" i="31"/>
  <c r="X63" i="31"/>
  <c r="N103" i="31"/>
  <c r="AD129" i="31"/>
  <c r="P19" i="31"/>
  <c r="X85" i="31"/>
  <c r="AF169" i="31"/>
  <c r="X15" i="29"/>
  <c r="X37" i="29"/>
  <c r="L19" i="29"/>
  <c r="P19" i="28"/>
  <c r="U25" i="28"/>
  <c r="X55" i="28"/>
  <c r="X63" i="28"/>
  <c r="F77" i="28"/>
  <c r="P85" i="28"/>
  <c r="U91" i="28"/>
  <c r="AF103" i="28"/>
  <c r="C113" i="28"/>
  <c r="C25" i="28"/>
  <c r="F55" i="28"/>
  <c r="P63" i="28"/>
  <c r="F11" i="28"/>
  <c r="X11" i="28"/>
  <c r="X19" i="28"/>
  <c r="C47" i="28"/>
  <c r="X77" i="28"/>
  <c r="X85" i="28"/>
  <c r="F99" i="28"/>
  <c r="P107" i="28"/>
  <c r="U113" i="28"/>
  <c r="X15" i="28"/>
  <c r="AD19" i="28"/>
  <c r="F33" i="28"/>
  <c r="P41" i="28"/>
  <c r="U47" i="28"/>
  <c r="AF59" i="28"/>
  <c r="C69" i="28"/>
  <c r="X81" i="28"/>
  <c r="AD85" i="28"/>
  <c r="X99" i="28"/>
  <c r="X107" i="28"/>
  <c r="AD41" i="27"/>
  <c r="AD19" i="27"/>
  <c r="F15" i="27"/>
  <c r="F19" i="27"/>
  <c r="N15" i="27"/>
  <c r="L19" i="27"/>
  <c r="AH19" i="27"/>
  <c r="N37" i="27"/>
  <c r="L41" i="27"/>
  <c r="AH41" i="27"/>
  <c r="V8" i="28"/>
  <c r="V30" i="28"/>
  <c r="V52" i="28"/>
  <c r="V74" i="28"/>
  <c r="V118" i="28"/>
  <c r="X15" i="31"/>
  <c r="X19" i="31"/>
  <c r="X103" i="31"/>
  <c r="U113" i="31"/>
  <c r="X147" i="31"/>
  <c r="AD151" i="31"/>
  <c r="AF147" i="31"/>
  <c r="X143" i="31"/>
  <c r="V96" i="28"/>
  <c r="AD107" i="31"/>
  <c r="F11" i="27"/>
  <c r="X15" i="27"/>
  <c r="C25" i="27"/>
  <c r="F33" i="27"/>
  <c r="X37" i="27"/>
  <c r="P41" i="27"/>
  <c r="C47" i="27"/>
  <c r="F15" i="28"/>
  <c r="F19" i="28"/>
  <c r="F59" i="28"/>
  <c r="F63" i="28"/>
  <c r="F103" i="28"/>
  <c r="F107" i="28"/>
  <c r="V8" i="29"/>
  <c r="X11" i="29"/>
  <c r="AF15" i="29"/>
  <c r="AD19" i="29"/>
  <c r="U47" i="29"/>
  <c r="X41" i="29"/>
  <c r="AF37" i="29"/>
  <c r="X33" i="29"/>
  <c r="F33" i="29"/>
  <c r="F41" i="29"/>
  <c r="AH41" i="29"/>
  <c r="D52" i="29"/>
  <c r="AF15" i="31"/>
  <c r="AH19" i="31"/>
  <c r="X37" i="31"/>
  <c r="X41" i="31"/>
  <c r="U47" i="31"/>
  <c r="AH63" i="31"/>
  <c r="V74" i="31"/>
  <c r="AF103" i="31"/>
  <c r="AH107" i="31"/>
  <c r="AF125" i="31"/>
  <c r="AH129" i="31"/>
  <c r="V140" i="31"/>
  <c r="X151" i="31"/>
  <c r="X191" i="31"/>
  <c r="U201" i="31"/>
  <c r="AD195" i="31"/>
  <c r="D141" i="32"/>
  <c r="V118" i="32"/>
  <c r="D52" i="32"/>
  <c r="V30" i="32"/>
  <c r="V8" i="32"/>
  <c r="L41" i="32"/>
  <c r="N37" i="32"/>
  <c r="C47" i="32"/>
  <c r="F41" i="32"/>
  <c r="V52" i="32"/>
  <c r="V74" i="32"/>
  <c r="D96" i="32"/>
  <c r="X41" i="33"/>
  <c r="C179" i="31"/>
  <c r="P173" i="31"/>
  <c r="F165" i="31"/>
  <c r="F173" i="31"/>
  <c r="L173" i="31"/>
  <c r="C201" i="31"/>
  <c r="P195" i="31"/>
  <c r="F187" i="31"/>
  <c r="L195" i="31"/>
  <c r="F191" i="31"/>
  <c r="F37" i="28"/>
  <c r="F41" i="28"/>
  <c r="F81" i="28"/>
  <c r="F85" i="28"/>
  <c r="V8" i="27"/>
  <c r="X11" i="27"/>
  <c r="AF15" i="27"/>
  <c r="X19" i="27"/>
  <c r="X33" i="27"/>
  <c r="AF37" i="27"/>
  <c r="X41" i="27"/>
  <c r="N15" i="28"/>
  <c r="N37" i="28"/>
  <c r="N59" i="28"/>
  <c r="N81" i="28"/>
  <c r="N103" i="28"/>
  <c r="F15" i="29"/>
  <c r="D30" i="29"/>
  <c r="F37" i="29"/>
  <c r="L41" i="29"/>
  <c r="C47" i="29"/>
  <c r="D206" i="31"/>
  <c r="D184" i="31"/>
  <c r="D162" i="31"/>
  <c r="D140" i="31"/>
  <c r="D118" i="31"/>
  <c r="D96" i="31"/>
  <c r="D74" i="31"/>
  <c r="D52" i="31"/>
  <c r="V184" i="31"/>
  <c r="V96" i="31"/>
  <c r="V8" i="31"/>
  <c r="X11" i="31"/>
  <c r="D30" i="31"/>
  <c r="X33" i="31"/>
  <c r="C135" i="31"/>
  <c r="P129" i="31"/>
  <c r="F121" i="31"/>
  <c r="N125" i="31"/>
  <c r="F129" i="31"/>
  <c r="AH151" i="31"/>
  <c r="V162" i="31"/>
  <c r="N169" i="31"/>
  <c r="AF191" i="31"/>
  <c r="AH195" i="31"/>
  <c r="F33" i="32"/>
  <c r="L85" i="32"/>
  <c r="N81" i="32"/>
  <c r="F81" i="32"/>
  <c r="P85" i="32"/>
  <c r="V96" i="32"/>
  <c r="L129" i="32"/>
  <c r="N125" i="32"/>
  <c r="C135" i="32"/>
  <c r="F129" i="32"/>
  <c r="V141" i="32"/>
  <c r="D74" i="33"/>
  <c r="V52" i="33"/>
  <c r="V141" i="33"/>
  <c r="V118" i="33"/>
  <c r="D52" i="33"/>
  <c r="D141" i="33"/>
  <c r="D118" i="33"/>
  <c r="V96" i="33"/>
  <c r="D30" i="33"/>
  <c r="V8" i="33"/>
  <c r="D96" i="33"/>
  <c r="F37" i="27"/>
  <c r="D52" i="28"/>
  <c r="D74" i="28"/>
  <c r="D96" i="28"/>
  <c r="U25" i="29"/>
  <c r="X19" i="29"/>
  <c r="N37" i="29"/>
  <c r="U25" i="31"/>
  <c r="AD41" i="31"/>
  <c r="X59" i="31"/>
  <c r="AD63" i="31"/>
  <c r="AF59" i="31"/>
  <c r="X55" i="31"/>
  <c r="C91" i="31"/>
  <c r="P85" i="31"/>
  <c r="F77" i="31"/>
  <c r="F85" i="31"/>
  <c r="L85" i="31"/>
  <c r="C113" i="31"/>
  <c r="P107" i="31"/>
  <c r="F99" i="31"/>
  <c r="L107" i="31"/>
  <c r="F103" i="31"/>
  <c r="X99" i="31"/>
  <c r="X107" i="31"/>
  <c r="X125" i="31"/>
  <c r="X129" i="31"/>
  <c r="X121" i="31"/>
  <c r="U157" i="31"/>
  <c r="F195" i="31"/>
  <c r="D30" i="32"/>
  <c r="P41" i="32"/>
  <c r="L63" i="32"/>
  <c r="N59" i="32"/>
  <c r="F55" i="32"/>
  <c r="AD41" i="33"/>
  <c r="U47" i="33"/>
  <c r="AH41" i="33"/>
  <c r="AF37" i="33"/>
  <c r="AH129" i="33"/>
  <c r="AD129" i="33"/>
  <c r="U135" i="33"/>
  <c r="X121" i="33"/>
  <c r="AF125" i="33"/>
  <c r="X129" i="33"/>
  <c r="X59" i="33"/>
  <c r="X63" i="33"/>
  <c r="U91" i="33"/>
  <c r="AF59" i="33"/>
  <c r="AH63" i="33"/>
  <c r="X81" i="33"/>
  <c r="X85" i="33"/>
  <c r="F15" i="31"/>
  <c r="C47" i="31"/>
  <c r="P41" i="31"/>
  <c r="F33" i="31"/>
  <c r="N37" i="31"/>
  <c r="C69" i="31"/>
  <c r="P63" i="31"/>
  <c r="F55" i="31"/>
  <c r="X77" i="31"/>
  <c r="AH85" i="31"/>
  <c r="C157" i="31"/>
  <c r="P151" i="31"/>
  <c r="F143" i="31"/>
  <c r="X165" i="31"/>
  <c r="AH173" i="31"/>
  <c r="L19" i="32"/>
  <c r="N15" i="32"/>
  <c r="F15" i="32"/>
  <c r="P19" i="32"/>
  <c r="L107" i="32"/>
  <c r="N103" i="32"/>
  <c r="F103" i="32"/>
  <c r="P107" i="32"/>
  <c r="X15" i="33"/>
  <c r="X19" i="33"/>
  <c r="X55" i="33"/>
  <c r="AF81" i="33"/>
  <c r="AH85" i="33"/>
  <c r="X103" i="33"/>
  <c r="X107" i="33"/>
  <c r="F15" i="33"/>
  <c r="F37" i="33"/>
  <c r="F59" i="33"/>
  <c r="F81" i="33"/>
  <c r="F103" i="33"/>
  <c r="F125" i="33"/>
  <c r="V8" i="34"/>
  <c r="X11" i="34"/>
  <c r="AF15" i="34"/>
  <c r="X19" i="34"/>
  <c r="U25" i="34"/>
  <c r="L41" i="34"/>
  <c r="F15" i="34"/>
  <c r="F19" i="34"/>
  <c r="AD19" i="34"/>
  <c r="F37" i="34"/>
  <c r="P41" i="34"/>
  <c r="N15" i="34"/>
  <c r="N37" i="34"/>
  <c r="D8" i="18"/>
  <c r="D30" i="18"/>
  <c r="V8" i="18"/>
  <c r="D8" i="17"/>
  <c r="D30" i="17"/>
  <c r="D52" i="17"/>
  <c r="V8" i="17"/>
  <c r="V30" i="17"/>
  <c r="D8" i="16"/>
  <c r="D30" i="16"/>
  <c r="D52" i="16"/>
  <c r="D74" i="16"/>
  <c r="D96" i="16"/>
  <c r="D118" i="16"/>
  <c r="V8" i="16"/>
  <c r="V30" i="16"/>
  <c r="V52" i="16"/>
  <c r="V74" i="16"/>
  <c r="V96" i="16"/>
  <c r="D8" i="15"/>
  <c r="D30" i="15"/>
  <c r="D52" i="15"/>
  <c r="D74" i="15"/>
  <c r="D96" i="15"/>
  <c r="D118" i="15"/>
  <c r="D141" i="15"/>
  <c r="V8" i="15"/>
  <c r="V30" i="15"/>
  <c r="V52" i="15"/>
  <c r="V74" i="15"/>
  <c r="V96" i="15"/>
  <c r="V118" i="15"/>
  <c r="D8" i="14"/>
  <c r="D30" i="14"/>
  <c r="D52" i="14"/>
  <c r="D74" i="14"/>
  <c r="D96" i="14"/>
  <c r="D118" i="14"/>
  <c r="D141" i="14"/>
  <c r="V8" i="14"/>
  <c r="V30" i="14"/>
  <c r="V52" i="14"/>
  <c r="V74" i="14"/>
  <c r="V96" i="14"/>
  <c r="V118" i="14"/>
  <c r="D8" i="13"/>
  <c r="D30" i="13"/>
  <c r="D52" i="13"/>
  <c r="V8" i="13"/>
  <c r="V30" i="13"/>
  <c r="D8" i="12"/>
  <c r="D30" i="12"/>
  <c r="D52" i="12"/>
  <c r="D74" i="12"/>
  <c r="D96" i="12"/>
  <c r="D118" i="12"/>
  <c r="D140" i="12"/>
  <c r="D162" i="12"/>
  <c r="D184" i="12"/>
  <c r="D206" i="12"/>
  <c r="V8" i="12"/>
  <c r="V30" i="12"/>
  <c r="V52" i="12"/>
  <c r="V74" i="12"/>
  <c r="V96" i="12"/>
  <c r="V118" i="12"/>
  <c r="V140" i="12"/>
  <c r="V162" i="12"/>
  <c r="V184" i="12"/>
  <c r="S205" i="3"/>
  <c r="A205" i="3"/>
  <c r="S183" i="3"/>
  <c r="A183" i="3"/>
  <c r="S161" i="3"/>
  <c r="A161" i="3"/>
  <c r="S139" i="3"/>
  <c r="A139" i="3"/>
  <c r="S117" i="3"/>
  <c r="A117" i="3"/>
  <c r="S95" i="3"/>
  <c r="A95" i="3"/>
  <c r="S73" i="3"/>
  <c r="A73" i="3"/>
  <c r="S51" i="3"/>
  <c r="A51" i="3"/>
  <c r="S29" i="3"/>
  <c r="A29" i="3"/>
  <c r="S7" i="3"/>
  <c r="A7" i="3"/>
  <c r="B3" i="3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45" i="1"/>
  <c r="C44" i="1"/>
  <c r="C43" i="1"/>
  <c r="C41" i="1"/>
  <c r="C50" i="1"/>
  <c r="C49" i="1"/>
  <c r="C48" i="1"/>
  <c r="C46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62" i="1"/>
  <c r="C61" i="1"/>
  <c r="C60" i="1"/>
  <c r="C59" i="1"/>
  <c r="C58" i="1"/>
  <c r="C57" i="1"/>
  <c r="C56" i="1"/>
  <c r="C55" i="1"/>
  <c r="C54" i="1"/>
  <c r="C53" i="1"/>
  <c r="C52" i="1"/>
  <c r="C51" i="1"/>
  <c r="C74" i="1"/>
  <c r="C73" i="1"/>
  <c r="C72" i="1"/>
  <c r="C71" i="1"/>
  <c r="C70" i="1"/>
  <c r="C69" i="1"/>
  <c r="C68" i="1"/>
  <c r="C67" i="1"/>
  <c r="C66" i="1"/>
  <c r="C65" i="1"/>
  <c r="C64" i="1"/>
  <c r="C63" i="1"/>
  <c r="C7" i="1"/>
  <c r="C12" i="1"/>
  <c r="C5" i="1"/>
  <c r="C4" i="1"/>
  <c r="C3" i="1"/>
  <c r="C6" i="1"/>
  <c r="C11" i="1"/>
  <c r="C10" i="1"/>
  <c r="C9" i="1"/>
  <c r="C8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U25" i="18" l="1"/>
  <c r="N37" i="18"/>
  <c r="X11" i="18"/>
  <c r="P19" i="18"/>
  <c r="L19" i="18"/>
  <c r="F15" i="18"/>
  <c r="AD19" i="18"/>
  <c r="F33" i="18"/>
  <c r="X15" i="18"/>
  <c r="F41" i="18"/>
  <c r="L41" i="18"/>
  <c r="X19" i="18"/>
  <c r="AH19" i="18"/>
  <c r="F11" i="18"/>
  <c r="F37" i="18"/>
  <c r="AF15" i="18"/>
  <c r="P41" i="18"/>
  <c r="C25" i="18"/>
  <c r="N15" i="18"/>
  <c r="F19" i="18"/>
  <c r="C47" i="18"/>
  <c r="C25" i="14"/>
  <c r="C25" i="13"/>
  <c r="F19" i="12"/>
  <c r="F33" i="17"/>
  <c r="AF191" i="12"/>
  <c r="AF15" i="12"/>
  <c r="P41" i="12"/>
  <c r="L41" i="12"/>
  <c r="X77" i="14"/>
  <c r="P41" i="16"/>
  <c r="X19" i="17"/>
  <c r="AF147" i="12"/>
  <c r="F129" i="15"/>
  <c r="U25" i="3"/>
  <c r="AF59" i="12"/>
  <c r="F173" i="12"/>
  <c r="L41" i="13"/>
  <c r="F125" i="14"/>
  <c r="X129" i="15"/>
  <c r="F11" i="15"/>
  <c r="AF103" i="12"/>
  <c r="F147" i="12"/>
  <c r="C25" i="12"/>
  <c r="F37" i="12"/>
  <c r="F41" i="13"/>
  <c r="C135" i="14"/>
  <c r="N59" i="16"/>
  <c r="X33" i="16"/>
  <c r="U69" i="3"/>
  <c r="U113" i="3"/>
  <c r="U157" i="3"/>
  <c r="U201" i="3"/>
  <c r="P173" i="12"/>
  <c r="F121" i="12"/>
  <c r="X81" i="12"/>
  <c r="AH151" i="12"/>
  <c r="F107" i="12"/>
  <c r="X121" i="14"/>
  <c r="F55" i="14"/>
  <c r="L107" i="14"/>
  <c r="X41" i="15"/>
  <c r="AF169" i="12"/>
  <c r="AF125" i="12"/>
  <c r="AF81" i="12"/>
  <c r="AF37" i="12"/>
  <c r="N191" i="12"/>
  <c r="L107" i="12"/>
  <c r="N125" i="14"/>
  <c r="F99" i="14"/>
  <c r="AH107" i="15"/>
  <c r="N59" i="12"/>
  <c r="P195" i="12"/>
  <c r="C157" i="12"/>
  <c r="F99" i="12"/>
  <c r="P63" i="12"/>
  <c r="AF37" i="13"/>
  <c r="X33" i="14"/>
  <c r="X103" i="15"/>
  <c r="F81" i="15"/>
  <c r="L41" i="17"/>
  <c r="F144" i="14"/>
  <c r="U135" i="14"/>
  <c r="L85" i="12"/>
  <c r="AD41" i="16"/>
  <c r="AD85" i="15"/>
  <c r="AD129" i="14"/>
  <c r="AD41" i="14"/>
  <c r="AD129" i="12"/>
  <c r="AD41" i="12"/>
  <c r="AD19" i="15"/>
  <c r="AD63" i="14"/>
  <c r="AD19" i="13"/>
  <c r="AD151" i="12"/>
  <c r="AD63" i="12"/>
  <c r="AD107" i="16"/>
  <c r="AD19" i="16"/>
  <c r="AD63" i="15"/>
  <c r="AD107" i="14"/>
  <c r="AD19" i="14"/>
  <c r="AD195" i="12"/>
  <c r="AD107" i="12"/>
  <c r="AD19" i="12"/>
  <c r="AD63" i="16"/>
  <c r="AD85" i="16"/>
  <c r="AD129" i="15"/>
  <c r="AD41" i="15"/>
  <c r="AD85" i="14"/>
  <c r="AD41" i="13"/>
  <c r="AD173" i="12"/>
  <c r="AD85" i="12"/>
  <c r="AD107" i="15"/>
  <c r="L63" i="12"/>
  <c r="U91" i="15"/>
  <c r="C25" i="17"/>
  <c r="U157" i="12"/>
  <c r="U69" i="14"/>
  <c r="U25" i="15"/>
  <c r="F19" i="15"/>
  <c r="C47" i="17"/>
  <c r="U179" i="12"/>
  <c r="U91" i="14"/>
  <c r="U47" i="15"/>
  <c r="X144" i="15"/>
  <c r="U25" i="12"/>
  <c r="U201" i="12"/>
  <c r="U113" i="14"/>
  <c r="U69" i="15"/>
  <c r="U25" i="16"/>
  <c r="N15" i="17"/>
  <c r="AH41" i="17"/>
  <c r="F41" i="17"/>
  <c r="P19" i="17"/>
  <c r="P41" i="17"/>
  <c r="X11" i="17"/>
  <c r="X33" i="17"/>
  <c r="F63" i="16"/>
  <c r="L19" i="16"/>
  <c r="L63" i="16"/>
  <c r="AH85" i="16"/>
  <c r="F15" i="16"/>
  <c r="F85" i="16"/>
  <c r="F11" i="16"/>
  <c r="C47" i="16"/>
  <c r="P63" i="16"/>
  <c r="P85" i="16"/>
  <c r="P107" i="16"/>
  <c r="AH19" i="16"/>
  <c r="X19" i="16"/>
  <c r="X41" i="16"/>
  <c r="X63" i="16"/>
  <c r="X85" i="16"/>
  <c r="X107" i="16"/>
  <c r="F85" i="15"/>
  <c r="L19" i="15"/>
  <c r="N59" i="15"/>
  <c r="AH85" i="15"/>
  <c r="N125" i="15"/>
  <c r="AH19" i="15"/>
  <c r="X15" i="15"/>
  <c r="F33" i="15"/>
  <c r="C113" i="15"/>
  <c r="L151" i="12"/>
  <c r="C69" i="14"/>
  <c r="C69" i="16"/>
  <c r="F55" i="17"/>
  <c r="C179" i="12"/>
  <c r="C91" i="14"/>
  <c r="F41" i="15"/>
  <c r="F144" i="15"/>
  <c r="U47" i="12"/>
  <c r="F107" i="15"/>
  <c r="L19" i="12"/>
  <c r="L195" i="12"/>
  <c r="F107" i="14"/>
  <c r="C69" i="15"/>
  <c r="N15" i="16"/>
  <c r="C47" i="12"/>
  <c r="F209" i="12"/>
  <c r="L129" i="14"/>
  <c r="C91" i="15"/>
  <c r="L41" i="16"/>
  <c r="F121" i="16"/>
  <c r="L19" i="17"/>
  <c r="F15" i="17"/>
  <c r="AF15" i="17"/>
  <c r="AF37" i="17"/>
  <c r="F81" i="16"/>
  <c r="N37" i="16"/>
  <c r="AH63" i="16"/>
  <c r="N103" i="16"/>
  <c r="F19" i="16"/>
  <c r="X15" i="16"/>
  <c r="F33" i="16"/>
  <c r="C113" i="16"/>
  <c r="F59" i="15"/>
  <c r="N37" i="15"/>
  <c r="L63" i="15"/>
  <c r="N103" i="15"/>
  <c r="L129" i="15"/>
  <c r="AH63" i="15"/>
  <c r="P19" i="15"/>
  <c r="X37" i="15"/>
  <c r="F55" i="15"/>
  <c r="F77" i="15"/>
  <c r="F99" i="15"/>
  <c r="C135" i="15"/>
  <c r="F15" i="15"/>
  <c r="AF15" i="15"/>
  <c r="AF37" i="15"/>
  <c r="AF59" i="15"/>
  <c r="AF81" i="15"/>
  <c r="AF103" i="15"/>
  <c r="AF125" i="15"/>
  <c r="F81" i="14"/>
  <c r="L19" i="14"/>
  <c r="N81" i="14"/>
  <c r="F59" i="14"/>
  <c r="N15" i="14"/>
  <c r="X209" i="12"/>
  <c r="U25" i="13"/>
  <c r="U69" i="16"/>
  <c r="U135" i="12"/>
  <c r="U47" i="13"/>
  <c r="U91" i="16"/>
  <c r="U113" i="12"/>
  <c r="U25" i="14"/>
  <c r="AD41" i="17"/>
  <c r="F19" i="17"/>
  <c r="X15" i="17"/>
  <c r="L85" i="16"/>
  <c r="C25" i="16"/>
  <c r="F77" i="16"/>
  <c r="X103" i="16"/>
  <c r="X11" i="16"/>
  <c r="AF37" i="16"/>
  <c r="X99" i="16"/>
  <c r="N81" i="15"/>
  <c r="AH129" i="15"/>
  <c r="C25" i="15"/>
  <c r="X81" i="15"/>
  <c r="P107" i="15"/>
  <c r="P129" i="15"/>
  <c r="X55" i="15"/>
  <c r="X85" i="15"/>
  <c r="F37" i="14"/>
  <c r="F129" i="14"/>
  <c r="N103" i="14"/>
  <c r="F19" i="14"/>
  <c r="L63" i="14"/>
  <c r="AH107" i="14"/>
  <c r="P19" i="14"/>
  <c r="P41" i="14"/>
  <c r="X59" i="14"/>
  <c r="X81" i="14"/>
  <c r="X103" i="14"/>
  <c r="F121" i="14"/>
  <c r="AH129" i="14"/>
  <c r="AF15" i="14"/>
  <c r="AF37" i="14"/>
  <c r="AF59" i="14"/>
  <c r="AF81" i="14"/>
  <c r="AF103" i="14"/>
  <c r="AF125" i="14"/>
  <c r="AH41" i="13"/>
  <c r="F11" i="13"/>
  <c r="C47" i="13"/>
  <c r="F15" i="13"/>
  <c r="X121" i="16"/>
  <c r="N37" i="13"/>
  <c r="C91" i="16"/>
  <c r="N15" i="13"/>
  <c r="U47" i="16"/>
  <c r="F107" i="16"/>
  <c r="L129" i="12"/>
  <c r="L41" i="14"/>
  <c r="AD19" i="17"/>
  <c r="F37" i="17"/>
  <c r="AH19" i="17"/>
  <c r="X41" i="17"/>
  <c r="AH41" i="16"/>
  <c r="L107" i="16"/>
  <c r="F37" i="16"/>
  <c r="F55" i="16"/>
  <c r="X81" i="16"/>
  <c r="AF15" i="16"/>
  <c r="X77" i="16"/>
  <c r="AF103" i="16"/>
  <c r="N15" i="15"/>
  <c r="L85" i="15"/>
  <c r="X59" i="15"/>
  <c r="P85" i="15"/>
  <c r="F37" i="15"/>
  <c r="X33" i="15"/>
  <c r="X63" i="15"/>
  <c r="X121" i="15"/>
  <c r="F41" i="14"/>
  <c r="AH19" i="14"/>
  <c r="F63" i="14"/>
  <c r="L85" i="14"/>
  <c r="C47" i="14"/>
  <c r="P63" i="14"/>
  <c r="P85" i="14"/>
  <c r="P107" i="14"/>
  <c r="X125" i="14"/>
  <c r="F103" i="14"/>
  <c r="X19" i="14"/>
  <c r="X41" i="14"/>
  <c r="X63" i="14"/>
  <c r="X85" i="14"/>
  <c r="X107" i="14"/>
  <c r="X129" i="14"/>
  <c r="L19" i="13"/>
  <c r="X15" i="13"/>
  <c r="F33" i="13"/>
  <c r="F19" i="13"/>
  <c r="X11" i="13"/>
  <c r="X33" i="13"/>
  <c r="C47" i="3"/>
  <c r="C91" i="3"/>
  <c r="C135" i="3"/>
  <c r="C179" i="3"/>
  <c r="X187" i="12"/>
  <c r="X165" i="12"/>
  <c r="X143" i="12"/>
  <c r="X121" i="12"/>
  <c r="X99" i="12"/>
  <c r="X77" i="12"/>
  <c r="X55" i="12"/>
  <c r="X33" i="12"/>
  <c r="X11" i="12"/>
  <c r="N125" i="12"/>
  <c r="AH19" i="12"/>
  <c r="F85" i="12"/>
  <c r="F15" i="12"/>
  <c r="X191" i="12"/>
  <c r="X169" i="12"/>
  <c r="P151" i="12"/>
  <c r="C135" i="12"/>
  <c r="F77" i="12"/>
  <c r="X59" i="12"/>
  <c r="X37" i="12"/>
  <c r="P19" i="12"/>
  <c r="AH173" i="12"/>
  <c r="N147" i="12"/>
  <c r="N103" i="12"/>
  <c r="N37" i="12"/>
  <c r="F169" i="12"/>
  <c r="F103" i="12"/>
  <c r="P41" i="13"/>
  <c r="P19" i="13"/>
  <c r="AH19" i="13"/>
  <c r="F37" i="13"/>
  <c r="AH63" i="14"/>
  <c r="P129" i="14"/>
  <c r="X15" i="14"/>
  <c r="AH85" i="14"/>
  <c r="F85" i="14"/>
  <c r="X77" i="15"/>
  <c r="F125" i="15"/>
  <c r="X125" i="15"/>
  <c r="C47" i="15"/>
  <c r="L107" i="15"/>
  <c r="F63" i="15"/>
  <c r="AF59" i="16"/>
  <c r="X37" i="16"/>
  <c r="N37" i="17"/>
  <c r="U47" i="14"/>
  <c r="U113" i="15"/>
  <c r="U69" i="12"/>
  <c r="U47" i="3"/>
  <c r="U91" i="3"/>
  <c r="U135" i="3"/>
  <c r="U179" i="3"/>
  <c r="AH85" i="12"/>
  <c r="N15" i="12"/>
  <c r="F81" i="12"/>
  <c r="F187" i="12"/>
  <c r="F165" i="12"/>
  <c r="X147" i="12"/>
  <c r="P129" i="12"/>
  <c r="P107" i="12"/>
  <c r="C91" i="12"/>
  <c r="F55" i="12"/>
  <c r="F33" i="12"/>
  <c r="X15" i="12"/>
  <c r="L173" i="12"/>
  <c r="AH129" i="12"/>
  <c r="N81" i="12"/>
  <c r="F195" i="12"/>
  <c r="F129" i="12"/>
  <c r="F63" i="12"/>
  <c r="X19" i="13"/>
  <c r="X37" i="13"/>
  <c r="X99" i="14"/>
  <c r="X55" i="14"/>
  <c r="X11" i="14"/>
  <c r="F77" i="14"/>
  <c r="X37" i="14"/>
  <c r="F11" i="14"/>
  <c r="N59" i="14"/>
  <c r="F15" i="14"/>
  <c r="AH41" i="14"/>
  <c r="X107" i="15"/>
  <c r="X19" i="15"/>
  <c r="F103" i="15"/>
  <c r="F121" i="15"/>
  <c r="P41" i="15"/>
  <c r="AH41" i="15"/>
  <c r="X55" i="16"/>
  <c r="X59" i="16"/>
  <c r="F41" i="16"/>
  <c r="AH107" i="16"/>
  <c r="F59" i="16"/>
  <c r="F11" i="17"/>
  <c r="C113" i="12"/>
  <c r="U47" i="17"/>
  <c r="F55" i="13"/>
  <c r="X144" i="14"/>
  <c r="C69" i="3"/>
  <c r="C113" i="3"/>
  <c r="C157" i="3"/>
  <c r="C201" i="3"/>
  <c r="X195" i="12"/>
  <c r="X173" i="12"/>
  <c r="X151" i="12"/>
  <c r="X129" i="12"/>
  <c r="X107" i="12"/>
  <c r="X85" i="12"/>
  <c r="X63" i="12"/>
  <c r="X41" i="12"/>
  <c r="X19" i="12"/>
  <c r="AH195" i="12"/>
  <c r="AH63" i="12"/>
  <c r="F151" i="12"/>
  <c r="F59" i="12"/>
  <c r="C201" i="12"/>
  <c r="F143" i="12"/>
  <c r="X125" i="12"/>
  <c r="X103" i="12"/>
  <c r="P85" i="12"/>
  <c r="C69" i="12"/>
  <c r="F11" i="12"/>
  <c r="N169" i="12"/>
  <c r="AH107" i="12"/>
  <c r="AH41" i="12"/>
  <c r="F191" i="12"/>
  <c r="F125" i="12"/>
  <c r="F41" i="12"/>
  <c r="X41" i="13"/>
  <c r="AF15" i="13"/>
  <c r="C113" i="14"/>
  <c r="F33" i="14"/>
  <c r="N37" i="14"/>
  <c r="X99" i="15"/>
  <c r="X11" i="15"/>
  <c r="P63" i="15"/>
  <c r="L41" i="15"/>
  <c r="AF81" i="16"/>
  <c r="F103" i="16"/>
  <c r="F99" i="16"/>
  <c r="P19" i="16"/>
  <c r="N81" i="16"/>
  <c r="X37" i="17"/>
  <c r="U113" i="16"/>
  <c r="U135" i="15"/>
  <c r="U91" i="12"/>
  <c r="U25" i="17"/>
  <c r="L19" i="3"/>
  <c r="N15" i="3"/>
  <c r="P19" i="3"/>
  <c r="F19" i="3"/>
  <c r="C25" i="3"/>
  <c r="F63" i="3"/>
  <c r="F59" i="3"/>
  <c r="L63" i="3"/>
  <c r="N59" i="3"/>
  <c r="P63" i="3"/>
  <c r="F55" i="3"/>
  <c r="F107" i="3"/>
  <c r="F103" i="3"/>
  <c r="L107" i="3"/>
  <c r="N103" i="3"/>
  <c r="P107" i="3"/>
  <c r="F99" i="3"/>
  <c r="F151" i="3"/>
  <c r="F147" i="3"/>
  <c r="L151" i="3"/>
  <c r="N147" i="3"/>
  <c r="P151" i="3"/>
  <c r="F143" i="3"/>
  <c r="F195" i="3"/>
  <c r="P195" i="3"/>
  <c r="F191" i="3"/>
  <c r="L195" i="3"/>
  <c r="N191" i="3"/>
  <c r="F187" i="3"/>
  <c r="AH19" i="3"/>
  <c r="X15" i="3"/>
  <c r="X19" i="3"/>
  <c r="AD19" i="3"/>
  <c r="X11" i="3"/>
  <c r="AF15" i="3"/>
  <c r="AH63" i="3"/>
  <c r="X59" i="3"/>
  <c r="X63" i="3"/>
  <c r="AD63" i="3"/>
  <c r="X55" i="3"/>
  <c r="AF59" i="3"/>
  <c r="AH107" i="3"/>
  <c r="X103" i="3"/>
  <c r="X107" i="3"/>
  <c r="AD107" i="3"/>
  <c r="X99" i="3"/>
  <c r="AF103" i="3"/>
  <c r="AH151" i="3"/>
  <c r="X147" i="3"/>
  <c r="X151" i="3"/>
  <c r="AD151" i="3"/>
  <c r="X143" i="3"/>
  <c r="AF147" i="3"/>
  <c r="AH195" i="3"/>
  <c r="X191" i="3"/>
  <c r="AD195" i="3"/>
  <c r="X187" i="3"/>
  <c r="X195" i="3"/>
  <c r="AF191" i="3"/>
  <c r="F41" i="3"/>
  <c r="P41" i="3"/>
  <c r="F33" i="3"/>
  <c r="N37" i="3"/>
  <c r="F37" i="3"/>
  <c r="L41" i="3"/>
  <c r="F85" i="3"/>
  <c r="P85" i="3"/>
  <c r="F77" i="3"/>
  <c r="N81" i="3"/>
  <c r="F81" i="3"/>
  <c r="L85" i="3"/>
  <c r="F129" i="3"/>
  <c r="P129" i="3"/>
  <c r="F121" i="3"/>
  <c r="N125" i="3"/>
  <c r="F125" i="3"/>
  <c r="L129" i="3"/>
  <c r="F173" i="3"/>
  <c r="P173" i="3"/>
  <c r="F165" i="3"/>
  <c r="N169" i="3"/>
  <c r="F169" i="3"/>
  <c r="L173" i="3"/>
  <c r="AH41" i="3"/>
  <c r="X37" i="3"/>
  <c r="AF37" i="3"/>
  <c r="AD41" i="3"/>
  <c r="X33" i="3"/>
  <c r="X41" i="3"/>
  <c r="AH85" i="3"/>
  <c r="X81" i="3"/>
  <c r="AF81" i="3"/>
  <c r="AD85" i="3"/>
  <c r="X77" i="3"/>
  <c r="X85" i="3"/>
  <c r="AH129" i="3"/>
  <c r="X125" i="3"/>
  <c r="AF125" i="3"/>
  <c r="AD129" i="3"/>
  <c r="X121" i="3"/>
  <c r="X129" i="3"/>
  <c r="AH173" i="3"/>
  <c r="X169" i="3"/>
  <c r="AF169" i="3"/>
  <c r="AD173" i="3"/>
  <c r="X165" i="3"/>
  <c r="X173" i="3"/>
  <c r="F15" i="3"/>
  <c r="X209" i="3"/>
  <c r="F209" i="3"/>
  <c r="F11" i="3"/>
  <c r="V31" i="3"/>
  <c r="V30" i="3"/>
  <c r="V53" i="3"/>
  <c r="V52" i="3"/>
  <c r="V75" i="3"/>
  <c r="V74" i="3"/>
  <c r="V97" i="3"/>
  <c r="V96" i="3"/>
  <c r="V119" i="3"/>
  <c r="V118" i="3"/>
  <c r="V141" i="3"/>
  <c r="V140" i="3"/>
  <c r="V163" i="3"/>
  <c r="V162" i="3"/>
  <c r="V185" i="3"/>
  <c r="V184" i="3"/>
  <c r="V207" i="3"/>
  <c r="V206" i="3"/>
  <c r="D207" i="3"/>
  <c r="D206" i="3"/>
  <c r="D185" i="3"/>
  <c r="D184" i="3"/>
  <c r="D163" i="3"/>
  <c r="D162" i="3"/>
  <c r="D141" i="3"/>
  <c r="D140" i="3"/>
  <c r="D119" i="3"/>
  <c r="D118" i="3"/>
  <c r="D97" i="3"/>
  <c r="D96" i="3"/>
  <c r="D75" i="3"/>
  <c r="D74" i="3"/>
  <c r="D53" i="3"/>
  <c r="D52" i="3"/>
  <c r="D31" i="3"/>
  <c r="D30" i="3"/>
  <c r="V9" i="3"/>
  <c r="D9" i="3"/>
  <c r="V8" i="3"/>
  <c r="D8" i="3"/>
</calcChain>
</file>

<file path=xl/sharedStrings.xml><?xml version="1.0" encoding="utf-8"?>
<sst xmlns="http://schemas.openxmlformats.org/spreadsheetml/2006/main" count="2537" uniqueCount="303">
  <si>
    <t>CURP</t>
  </si>
  <si>
    <t>Ref</t>
  </si>
  <si>
    <t>Plantel</t>
  </si>
  <si>
    <t>Rama</t>
  </si>
  <si>
    <t>Nombres</t>
  </si>
  <si>
    <t>Apellido Paterno</t>
  </si>
  <si>
    <t>Apellido Materno</t>
  </si>
  <si>
    <t>Fecha de Nacimiento</t>
  </si>
  <si>
    <t>Semestre</t>
  </si>
  <si>
    <t>N.S.S.</t>
  </si>
  <si>
    <t>Tel. Emergencia</t>
  </si>
  <si>
    <t>Futbol</t>
  </si>
  <si>
    <t>Varonil</t>
  </si>
  <si>
    <t>Cuenta con Carta Responsiva</t>
  </si>
  <si>
    <t>SI</t>
  </si>
  <si>
    <t>Consecutivo</t>
  </si>
  <si>
    <t>Femenil</t>
  </si>
  <si>
    <t>A. Paterno</t>
  </si>
  <si>
    <t>A. Materno</t>
  </si>
  <si>
    <t>semestre</t>
  </si>
  <si>
    <t>Firma</t>
  </si>
  <si>
    <t>Entrenador</t>
  </si>
  <si>
    <t>Jugador</t>
  </si>
  <si>
    <t>Basquet3x3</t>
  </si>
  <si>
    <t>béisbol</t>
  </si>
  <si>
    <t>Disciplina</t>
  </si>
  <si>
    <t>Participante</t>
  </si>
  <si>
    <t>Plantel 1 Satélite</t>
  </si>
  <si>
    <t>Plantel 3 Corregidora</t>
  </si>
  <si>
    <t>Plantel 7 El Marqués</t>
  </si>
  <si>
    <t>Plantel 8 Azteca</t>
  </si>
  <si>
    <t>Plantel 9 Santa Rosa Jáuregui</t>
  </si>
  <si>
    <t>Plantel 13 Epigmenio González</t>
  </si>
  <si>
    <t>Plantel 17 Constitución de 1917</t>
  </si>
  <si>
    <t>Plantel 19 Bravo</t>
  </si>
  <si>
    <t>Plantel 22 Real de San Miguel</t>
  </si>
  <si>
    <t>EMSAD 33 Buenavista</t>
  </si>
  <si>
    <t>Plantel 2 Amealco</t>
  </si>
  <si>
    <t>Plantel 4 Jalpan</t>
  </si>
  <si>
    <t>Plantel 5 Cadereyta</t>
  </si>
  <si>
    <t>Plantel 6 Tolimán</t>
  </si>
  <si>
    <t>Ext. Plantel 9 Jofrito</t>
  </si>
  <si>
    <t>Plantel 10 San Juan del Río</t>
  </si>
  <si>
    <t>Plantel 11 Ezequiel Montes</t>
  </si>
  <si>
    <t>Plantel 12 Tequisquiapan</t>
  </si>
  <si>
    <t>Extensón San Nicolas</t>
  </si>
  <si>
    <t>Extensión Desarrollo Académico y Deportivo</t>
  </si>
  <si>
    <t>Plantel 14 San Joaquín</t>
  </si>
  <si>
    <t>Plantel 15 Chichimequillas</t>
  </si>
  <si>
    <t>Plantel 16 El Colorado</t>
  </si>
  <si>
    <t>Plantel 18 Valle Dorado</t>
  </si>
  <si>
    <t>Plantel 20 Santiago Mexquititlán</t>
  </si>
  <si>
    <t>Plantel 21 Arcila</t>
  </si>
  <si>
    <t>Plantel 23 Ahuacatlán de Guadalupe</t>
  </si>
  <si>
    <t>Plantel 24 Villa Progreso</t>
  </si>
  <si>
    <t>Plantel 25 La Lagunita</t>
  </si>
  <si>
    <t>Plantel 26 Agua Zarca</t>
  </si>
  <si>
    <t>Plantel 27 Purísima de Arista</t>
  </si>
  <si>
    <t>Plantel 28 San Ildefonso</t>
  </si>
  <si>
    <t>Plantel 29 Bernal</t>
  </si>
  <si>
    <t>Plantel 30 La Valla</t>
  </si>
  <si>
    <t>Plantel 31 La Griega</t>
  </si>
  <si>
    <t>Plantel 32 San Antonio de la Cal</t>
  </si>
  <si>
    <t>Plantel 33 El Palmar</t>
  </si>
  <si>
    <t>Plantel 34 Arroyo Seco</t>
  </si>
  <si>
    <t>Plantel 35 Vizarrón</t>
  </si>
  <si>
    <t>EMSAD 3 Concá</t>
  </si>
  <si>
    <t>EMSAD 6 El Coyote</t>
  </si>
  <si>
    <t>EMSAD 7 Higuerillas</t>
  </si>
  <si>
    <t>EMSAD 8 Santa Agueda</t>
  </si>
  <si>
    <t>EMSAD 11 Peña Colorada</t>
  </si>
  <si>
    <t>EMSAD 12 Camargo</t>
  </si>
  <si>
    <t>EMSAD 13 San Pedro Escanela</t>
  </si>
  <si>
    <t>EMSAD 14 Tres Lagunas</t>
  </si>
  <si>
    <t>EMSAD 18 Tilaco</t>
  </si>
  <si>
    <t>EMSAD 19 San Miguel Palmas</t>
  </si>
  <si>
    <t>EMSAD 20 Landa de Matamoros</t>
  </si>
  <si>
    <t>EMSAD 22 Peña Blanca</t>
  </si>
  <si>
    <t>EMSAD 23 Sombrerete</t>
  </si>
  <si>
    <t>EMSAD 24 Casa Blanca</t>
  </si>
  <si>
    <t>EMSAD 25 El Rincón</t>
  </si>
  <si>
    <t>EMSAD 26 Tancoyol</t>
  </si>
  <si>
    <t>EMSAD 27 Agua Fría</t>
  </si>
  <si>
    <t>EMSAD 28 Bellavista del Río</t>
  </si>
  <si>
    <t>EMSAD 30 San Miguel Tlaxcaltepec</t>
  </si>
  <si>
    <t>EMSAD 31 Valle Verde</t>
  </si>
  <si>
    <t>EMSAD 32 Santa María de Ålamos</t>
  </si>
  <si>
    <t>EMSAD 34 Escolásticas</t>
  </si>
  <si>
    <t>NO</t>
  </si>
  <si>
    <t>Matricula</t>
  </si>
  <si>
    <t>ENTRENADOR</t>
  </si>
  <si>
    <t>Firma Entrenador</t>
  </si>
  <si>
    <t>Firma Auxiliar</t>
  </si>
  <si>
    <t>1FV</t>
  </si>
  <si>
    <t>FV</t>
  </si>
  <si>
    <t>FF</t>
  </si>
  <si>
    <t>AV</t>
  </si>
  <si>
    <t>AF</t>
  </si>
  <si>
    <t>BV</t>
  </si>
  <si>
    <t>BF</t>
  </si>
  <si>
    <t>VV</t>
  </si>
  <si>
    <t>VF</t>
  </si>
  <si>
    <t>BLV</t>
  </si>
  <si>
    <t>BLF</t>
  </si>
  <si>
    <t>B3V</t>
  </si>
  <si>
    <t>B3F</t>
  </si>
  <si>
    <t>BBV</t>
  </si>
  <si>
    <t>TOTAL REGISTROS</t>
  </si>
  <si>
    <t>Juegos Deportivos InterCOBAQ 2018</t>
  </si>
  <si>
    <t>ASISTENTE</t>
  </si>
  <si>
    <t>Futbol Soccer Varonil</t>
  </si>
  <si>
    <t>Asistente</t>
  </si>
  <si>
    <t>Ajedrez Varonil</t>
  </si>
  <si>
    <t>Ajedrez</t>
  </si>
  <si>
    <t>Básquetbol</t>
  </si>
  <si>
    <t>Balonmano</t>
  </si>
  <si>
    <t>Matrícula</t>
  </si>
  <si>
    <t>Basquetbol Varonil</t>
  </si>
  <si>
    <t>Basquetbol 3x3 Varonil</t>
  </si>
  <si>
    <t>Béisbol</t>
  </si>
  <si>
    <t>Balonmano Varonil</t>
  </si>
  <si>
    <t>VPV</t>
  </si>
  <si>
    <t>VPF</t>
  </si>
  <si>
    <t>voleibol de Sala</t>
  </si>
  <si>
    <t>voleibol de Playa</t>
  </si>
  <si>
    <t>Voleibol de Sala Varonil</t>
  </si>
  <si>
    <t>Voleibol de Playa  Varonil</t>
  </si>
  <si>
    <t>Ajedrez Femenil</t>
  </si>
  <si>
    <t>Basquetbol Femenil</t>
  </si>
  <si>
    <t>Basquetbol 3x3 Femenil</t>
  </si>
  <si>
    <t>Futbol Soccer Femenil</t>
  </si>
  <si>
    <t>Balonmano Femenil</t>
  </si>
  <si>
    <t>Voleibol de Sala Femenil</t>
  </si>
  <si>
    <t>Voleibol de Playa Femenil</t>
  </si>
  <si>
    <t>1AF</t>
  </si>
  <si>
    <t>2AF</t>
  </si>
  <si>
    <t>3AF</t>
  </si>
  <si>
    <t>4AF</t>
  </si>
  <si>
    <t>5AF</t>
  </si>
  <si>
    <t>1AV</t>
  </si>
  <si>
    <t>2AV</t>
  </si>
  <si>
    <t>3AV</t>
  </si>
  <si>
    <t>4AV</t>
  </si>
  <si>
    <t>5AV</t>
  </si>
  <si>
    <t>1BLF</t>
  </si>
  <si>
    <t>2BLF</t>
  </si>
  <si>
    <t>3BLF</t>
  </si>
  <si>
    <t>4BLF</t>
  </si>
  <si>
    <t>5BLF</t>
  </si>
  <si>
    <t>6BLF</t>
  </si>
  <si>
    <t>7BLF</t>
  </si>
  <si>
    <t>8BLF</t>
  </si>
  <si>
    <t>9BLF</t>
  </si>
  <si>
    <t>10BLF</t>
  </si>
  <si>
    <t>11BLF</t>
  </si>
  <si>
    <t>12BLF</t>
  </si>
  <si>
    <t>13BLF</t>
  </si>
  <si>
    <t>14BLF</t>
  </si>
  <si>
    <t>1BLV</t>
  </si>
  <si>
    <t>2BLV</t>
  </si>
  <si>
    <t>3BLV</t>
  </si>
  <si>
    <t>4BLV</t>
  </si>
  <si>
    <t>5BLV</t>
  </si>
  <si>
    <t>6BLV</t>
  </si>
  <si>
    <t>7BLV</t>
  </si>
  <si>
    <t>8BLV</t>
  </si>
  <si>
    <t>9BLV</t>
  </si>
  <si>
    <t>10BLV</t>
  </si>
  <si>
    <t>11BLV</t>
  </si>
  <si>
    <t>12BLV</t>
  </si>
  <si>
    <t>13BLV</t>
  </si>
  <si>
    <t>14BLV</t>
  </si>
  <si>
    <t>1B3F</t>
  </si>
  <si>
    <t>2B3F</t>
  </si>
  <si>
    <t>3B3F</t>
  </si>
  <si>
    <t>4B3F</t>
  </si>
  <si>
    <t>5B3F</t>
  </si>
  <si>
    <t>1B3V</t>
  </si>
  <si>
    <t>2B3V</t>
  </si>
  <si>
    <t>3B3V</t>
  </si>
  <si>
    <t>4B3V</t>
  </si>
  <si>
    <t>5B3V</t>
  </si>
  <si>
    <t>1BF</t>
  </si>
  <si>
    <t>2BF</t>
  </si>
  <si>
    <t>3BF</t>
  </si>
  <si>
    <t>4BF</t>
  </si>
  <si>
    <t>5BF</t>
  </si>
  <si>
    <t>6BF</t>
  </si>
  <si>
    <t>7BF</t>
  </si>
  <si>
    <t>8BF</t>
  </si>
  <si>
    <t>9BF</t>
  </si>
  <si>
    <t>10BF</t>
  </si>
  <si>
    <t>11BF</t>
  </si>
  <si>
    <t>12BF</t>
  </si>
  <si>
    <t>1BV</t>
  </si>
  <si>
    <t>2BV</t>
  </si>
  <si>
    <t>3BV</t>
  </si>
  <si>
    <t>4BV</t>
  </si>
  <si>
    <t>5BV</t>
  </si>
  <si>
    <t>6BV</t>
  </si>
  <si>
    <t>7BV</t>
  </si>
  <si>
    <t>8BV</t>
  </si>
  <si>
    <t>9BV</t>
  </si>
  <si>
    <t>10BV</t>
  </si>
  <si>
    <t>11BV</t>
  </si>
  <si>
    <t>12BV</t>
  </si>
  <si>
    <t>1BBV</t>
  </si>
  <si>
    <t>2BBV</t>
  </si>
  <si>
    <t>3BBV</t>
  </si>
  <si>
    <t>4BBV</t>
  </si>
  <si>
    <t>5BBV</t>
  </si>
  <si>
    <t>6BBV</t>
  </si>
  <si>
    <t>7BBV</t>
  </si>
  <si>
    <t>8BBV</t>
  </si>
  <si>
    <t>9BBV</t>
  </si>
  <si>
    <t>10BBV</t>
  </si>
  <si>
    <t>11BBV</t>
  </si>
  <si>
    <t>12BBV</t>
  </si>
  <si>
    <t>13BBV</t>
  </si>
  <si>
    <t>14BBV</t>
  </si>
  <si>
    <t>15BBV</t>
  </si>
  <si>
    <t>16BBV</t>
  </si>
  <si>
    <t>17BBV</t>
  </si>
  <si>
    <t>18BBV</t>
  </si>
  <si>
    <t>19BBV</t>
  </si>
  <si>
    <t>20BBV</t>
  </si>
  <si>
    <t>1FF</t>
  </si>
  <si>
    <t>2FF</t>
  </si>
  <si>
    <t>3FF</t>
  </si>
  <si>
    <t>4FF</t>
  </si>
  <si>
    <t>5FF</t>
  </si>
  <si>
    <t>6FF</t>
  </si>
  <si>
    <t>7FF</t>
  </si>
  <si>
    <t>8FF</t>
  </si>
  <si>
    <t>9FF</t>
  </si>
  <si>
    <t>10FF</t>
  </si>
  <si>
    <t>11FF</t>
  </si>
  <si>
    <t>12FF</t>
  </si>
  <si>
    <t>13FF</t>
  </si>
  <si>
    <t>14FF</t>
  </si>
  <si>
    <t>15FF</t>
  </si>
  <si>
    <t>16FF</t>
  </si>
  <si>
    <t>17FF</t>
  </si>
  <si>
    <t>18FF</t>
  </si>
  <si>
    <t>19FF</t>
  </si>
  <si>
    <t>20FF</t>
  </si>
  <si>
    <t>2FV</t>
  </si>
  <si>
    <t>3FV</t>
  </si>
  <si>
    <t>4FV</t>
  </si>
  <si>
    <t>5FV</t>
  </si>
  <si>
    <t>6FV</t>
  </si>
  <si>
    <t>7FV</t>
  </si>
  <si>
    <t>8FV</t>
  </si>
  <si>
    <t>9FV</t>
  </si>
  <si>
    <t>10FV</t>
  </si>
  <si>
    <t>11FV</t>
  </si>
  <si>
    <t>12FV</t>
  </si>
  <si>
    <t>13FV</t>
  </si>
  <si>
    <t>14FV</t>
  </si>
  <si>
    <t>15FV</t>
  </si>
  <si>
    <t>16FV</t>
  </si>
  <si>
    <t>17FV</t>
  </si>
  <si>
    <t>18FV</t>
  </si>
  <si>
    <t>19FV</t>
  </si>
  <si>
    <t>20FV</t>
  </si>
  <si>
    <t>1VPF</t>
  </si>
  <si>
    <t>2VPF</t>
  </si>
  <si>
    <t>3VPF</t>
  </si>
  <si>
    <t>4VPF</t>
  </si>
  <si>
    <t>1VPV</t>
  </si>
  <si>
    <t>2VPV</t>
  </si>
  <si>
    <t>3VPV</t>
  </si>
  <si>
    <t>4VPV</t>
  </si>
  <si>
    <t>1VF</t>
  </si>
  <si>
    <t>2VF</t>
  </si>
  <si>
    <t>3VF</t>
  </si>
  <si>
    <t>4VF</t>
  </si>
  <si>
    <t>5VF</t>
  </si>
  <si>
    <t>6VF</t>
  </si>
  <si>
    <t>7VF</t>
  </si>
  <si>
    <t>8VF</t>
  </si>
  <si>
    <t>9VF</t>
  </si>
  <si>
    <t>10VF</t>
  </si>
  <si>
    <t>11VF</t>
  </si>
  <si>
    <t>12VF</t>
  </si>
  <si>
    <t>13VF</t>
  </si>
  <si>
    <t>14VF</t>
  </si>
  <si>
    <t>1VV</t>
  </si>
  <si>
    <t>2VV</t>
  </si>
  <si>
    <t>3VV</t>
  </si>
  <si>
    <t>4VV</t>
  </si>
  <si>
    <t>5VV</t>
  </si>
  <si>
    <t>6VV</t>
  </si>
  <si>
    <t>7VV</t>
  </si>
  <si>
    <t>8VV</t>
  </si>
  <si>
    <t>9VV</t>
  </si>
  <si>
    <t>10VV</t>
  </si>
  <si>
    <t>11VV</t>
  </si>
  <si>
    <t>12VV</t>
  </si>
  <si>
    <t>13VV</t>
  </si>
  <si>
    <t>14VV</t>
  </si>
  <si>
    <t>Jugadores</t>
  </si>
  <si>
    <t>Entrenadores y Asistentes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</si>
</sst>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8"/>
      <color rgb="FF002060"/>
      <name val="Calibri"/>
      <family val="2"/>
      <scheme val="minor"/>
    </font>
    <font>
      <sz val="10"/>
      <name val="Arial Narrow"/>
      <family val="2"/>
    </font>
    <font>
      <sz val="12"/>
      <name val="Arial Narrow"/>
      <family val="2"/>
    </font>
    <font>
      <sz val="11"/>
      <color rgb="FF002060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1"/>
      <color rgb="FFFF00FF"/>
      <name val="Arial Narrow"/>
      <family val="2"/>
    </font>
    <font>
      <b/>
      <sz val="14"/>
      <color rgb="FF002060"/>
      <name val="Arial Narrow"/>
      <family val="2"/>
    </font>
    <font>
      <b/>
      <i/>
      <sz val="14"/>
      <color rgb="FF002060"/>
      <name val="Arial Narrow"/>
      <family val="2"/>
    </font>
    <font>
      <b/>
      <i/>
      <sz val="12"/>
      <color rgb="FF002060"/>
      <name val="Arial Narrow"/>
      <family val="2"/>
    </font>
    <font>
      <sz val="14"/>
      <color rgb="FF002060"/>
      <name val="Arial Narrow"/>
      <family val="2"/>
    </font>
    <font>
      <sz val="11"/>
      <color rgb="FFFF0000"/>
      <name val="Arial Narrow"/>
      <family val="2"/>
    </font>
    <font>
      <b/>
      <i/>
      <sz val="12"/>
      <color rgb="FFFF0000"/>
      <name val="Arial Narrow"/>
      <family val="2"/>
    </font>
    <font>
      <b/>
      <sz val="14"/>
      <color rgb="FFFF00FF"/>
      <name val="Arial Narrow"/>
      <family val="2"/>
    </font>
    <font>
      <sz val="14"/>
      <color rgb="FFFF00FF"/>
      <name val="Arial Narrow"/>
      <family val="2"/>
    </font>
    <font>
      <b/>
      <i/>
      <sz val="14"/>
      <color rgb="FFFF00FF"/>
      <name val="Arial Narrow"/>
      <family val="2"/>
    </font>
    <font>
      <b/>
      <i/>
      <sz val="12"/>
      <color rgb="FFFF00FF"/>
      <name val="Arial Narrow"/>
      <family val="2"/>
    </font>
    <font>
      <i/>
      <sz val="8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Narrow"/>
      <family val="2"/>
    </font>
    <font>
      <b/>
      <i/>
      <sz val="16"/>
      <color theme="0"/>
      <name val="Arial Narrow"/>
      <family val="2"/>
    </font>
    <font>
      <sz val="12"/>
      <color rgb="FF002060"/>
      <name val="Calibri"/>
      <family val="2"/>
      <scheme val="minor"/>
    </font>
    <font>
      <sz val="6"/>
      <color theme="0"/>
      <name val="Calibri"/>
      <family val="2"/>
      <scheme val="minor"/>
    </font>
    <font>
      <sz val="12"/>
      <color theme="0"/>
      <name val="Arial Narrow"/>
      <family val="2"/>
    </font>
    <font>
      <b/>
      <sz val="16"/>
      <color theme="0"/>
      <name val="Arial Narrow"/>
      <family val="2"/>
    </font>
    <font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2"/>
      <color theme="0"/>
      <name val="Calibri"/>
      <family val="2"/>
      <scheme val="minor"/>
    </font>
    <font>
      <sz val="10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8"/>
      <color theme="0"/>
      <name val="Arial Narrow"/>
      <family val="2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0"/>
      <name val="Arial Narrow"/>
      <family val="2"/>
    </font>
    <font>
      <b/>
      <i/>
      <sz val="14"/>
      <color theme="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12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0" fontId="0" fillId="0" borderId="8" xfId="0" applyBorder="1"/>
    <xf numFmtId="0" fontId="3" fillId="0" borderId="9" xfId="0" applyFont="1" applyBorder="1"/>
    <xf numFmtId="0" fontId="0" fillId="0" borderId="10" xfId="0" applyBorder="1"/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0" fillId="0" borderId="13" xfId="0" applyBorder="1"/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3" borderId="0" xfId="0" applyFont="1" applyFill="1" applyBorder="1" applyAlignment="1"/>
    <xf numFmtId="0" fontId="10" fillId="4" borderId="14" xfId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/>
    <xf numFmtId="0" fontId="26" fillId="3" borderId="0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30" fillId="0" borderId="0" xfId="0" applyFont="1" applyAlignment="1">
      <alignment vertical="top"/>
    </xf>
    <xf numFmtId="0" fontId="7" fillId="0" borderId="0" xfId="0" applyFont="1" applyBorder="1" applyAlignment="1"/>
    <xf numFmtId="0" fontId="34" fillId="0" borderId="0" xfId="0" applyFont="1"/>
    <xf numFmtId="0" fontId="33" fillId="0" borderId="0" xfId="0" applyFont="1"/>
    <xf numFmtId="0" fontId="40" fillId="0" borderId="0" xfId="0" applyFont="1" applyAlignment="1">
      <alignment vertical="top"/>
    </xf>
    <xf numFmtId="0" fontId="33" fillId="0" borderId="0" xfId="0" applyFont="1" applyBorder="1"/>
    <xf numFmtId="0" fontId="37" fillId="0" borderId="0" xfId="0" applyFont="1"/>
    <xf numFmtId="0" fontId="41" fillId="0" borderId="0" xfId="0" applyFont="1" applyBorder="1"/>
    <xf numFmtId="0" fontId="41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42" fillId="0" borderId="0" xfId="0" applyFont="1" applyAlignment="1">
      <alignment wrapText="1"/>
    </xf>
    <xf numFmtId="0" fontId="42" fillId="0" borderId="0" xfId="0" applyFont="1" applyBorder="1" applyAlignment="1">
      <alignment wrapText="1"/>
    </xf>
    <xf numFmtId="0" fontId="42" fillId="0" borderId="10" xfId="0" applyFont="1" applyBorder="1" applyAlignment="1">
      <alignment wrapText="1"/>
    </xf>
    <xf numFmtId="0" fontId="42" fillId="0" borderId="0" xfId="0" applyFont="1" applyAlignment="1">
      <alignment horizontal="center" vertical="center" wrapText="1"/>
    </xf>
    <xf numFmtId="0" fontId="42" fillId="0" borderId="0" xfId="0" applyFont="1" applyAlignment="1">
      <alignment vertical="center" wrapText="1"/>
    </xf>
    <xf numFmtId="0" fontId="14" fillId="0" borderId="0" xfId="0" applyFont="1" applyAlignment="1">
      <alignment horizontal="center"/>
    </xf>
    <xf numFmtId="0" fontId="43" fillId="3" borderId="0" xfId="1" applyFont="1" applyFill="1" applyBorder="1" applyAlignment="1">
      <alignment horizontal="center" vertical="center" wrapText="1"/>
    </xf>
    <xf numFmtId="0" fontId="0" fillId="0" borderId="0" xfId="0" applyFont="1"/>
    <xf numFmtId="0" fontId="44" fillId="0" borderId="0" xfId="0" applyFont="1" applyAlignment="1">
      <alignment vertical="top"/>
    </xf>
    <xf numFmtId="0" fontId="0" fillId="0" borderId="0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3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 shrinkToFit="1"/>
    </xf>
    <xf numFmtId="0" fontId="3" fillId="0" borderId="0" xfId="0" applyFont="1" applyBorder="1" applyAlignment="1"/>
    <xf numFmtId="0" fontId="31" fillId="5" borderId="0" xfId="0" applyFont="1" applyFill="1" applyBorder="1" applyAlignment="1">
      <alignment vertical="center" wrapText="1"/>
    </xf>
    <xf numFmtId="0" fontId="27" fillId="5" borderId="0" xfId="0" applyFont="1" applyFill="1" applyBorder="1" applyAlignment="1">
      <alignment vertical="center"/>
    </xf>
    <xf numFmtId="0" fontId="10" fillId="4" borderId="15" xfId="1" applyFont="1" applyFill="1" applyBorder="1" applyAlignment="1">
      <alignment horizontal="center" vertical="center" wrapText="1"/>
    </xf>
    <xf numFmtId="0" fontId="11" fillId="4" borderId="15" xfId="1" applyFont="1" applyFill="1" applyBorder="1" applyAlignment="1">
      <alignment horizontal="center" vertical="center" wrapText="1"/>
    </xf>
    <xf numFmtId="0" fontId="10" fillId="4" borderId="16" xfId="1" applyFont="1" applyFill="1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wrapText="1"/>
    </xf>
    <xf numFmtId="0" fontId="2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3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24" fillId="0" borderId="18" xfId="0" applyFont="1" applyBorder="1" applyAlignment="1" applyProtection="1">
      <alignment horizont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14" fontId="25" fillId="0" borderId="18" xfId="0" applyNumberFormat="1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2" fillId="0" borderId="2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4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14" fontId="25" fillId="0" borderId="0" xfId="0" applyNumberFormat="1" applyFont="1" applyBorder="1" applyAlignment="1" applyProtection="1">
      <alignment horizontal="center" vertical="center"/>
      <protection locked="0"/>
    </xf>
    <xf numFmtId="0" fontId="25" fillId="0" borderId="21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>
      <alignment horizontal="center" vertical="center"/>
    </xf>
    <xf numFmtId="0" fontId="17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14" fontId="18" fillId="0" borderId="0" xfId="0" applyNumberFormat="1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21" fillId="8" borderId="23" xfId="0" applyFont="1" applyFill="1" applyBorder="1" applyAlignment="1" applyProtection="1">
      <alignment horizontal="center" vertical="center"/>
    </xf>
    <xf numFmtId="14" fontId="21" fillId="8" borderId="23" xfId="0" applyNumberFormat="1" applyFont="1" applyFill="1" applyBorder="1" applyAlignment="1" applyProtection="1">
      <alignment horizontal="center" vertical="center"/>
    </xf>
    <xf numFmtId="0" fontId="21" fillId="8" borderId="24" xfId="0" applyFont="1" applyFill="1" applyBorder="1" applyAlignment="1" applyProtection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left" vertical="center"/>
    </xf>
    <xf numFmtId="0" fontId="19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7" fillId="0" borderId="18" xfId="0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14" fontId="18" fillId="0" borderId="18" xfId="0" applyNumberFormat="1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1" fillId="8" borderId="0" xfId="0" applyFont="1" applyFill="1" applyBorder="1" applyAlignment="1" applyProtection="1">
      <alignment horizontal="center" vertical="center"/>
    </xf>
    <xf numFmtId="14" fontId="21" fillId="8" borderId="0" xfId="0" applyNumberFormat="1" applyFont="1" applyFill="1" applyBorder="1" applyAlignment="1" applyProtection="1">
      <alignment horizontal="center" vertical="center"/>
    </xf>
    <xf numFmtId="0" fontId="21" fillId="8" borderId="21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14" fontId="13" fillId="0" borderId="0" xfId="0" applyNumberFormat="1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4" fillId="0" borderId="18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14" fontId="13" fillId="0" borderId="18" xfId="0" applyNumberFormat="1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/>
    <xf numFmtId="0" fontId="20" fillId="0" borderId="0" xfId="0" applyFont="1" applyProtection="1"/>
    <xf numFmtId="0" fontId="15" fillId="0" borderId="0" xfId="0" applyFont="1" applyProtection="1"/>
    <xf numFmtId="0" fontId="34" fillId="9" borderId="0" xfId="0" applyFont="1" applyFill="1" applyAlignment="1">
      <alignment horizontal="center" vertical="center"/>
    </xf>
    <xf numFmtId="0" fontId="47" fillId="10" borderId="22" xfId="0" applyFont="1" applyFill="1" applyBorder="1" applyAlignment="1">
      <alignment horizontal="center" vertical="center"/>
    </xf>
    <xf numFmtId="0" fontId="47" fillId="10" borderId="20" xfId="0" applyFont="1" applyFill="1" applyBorder="1" applyAlignment="1">
      <alignment horizontal="center" vertical="center"/>
    </xf>
    <xf numFmtId="0" fontId="13" fillId="10" borderId="23" xfId="0" applyFont="1" applyFill="1" applyBorder="1" applyAlignment="1">
      <alignment horizontal="left" vertical="center"/>
    </xf>
    <xf numFmtId="0" fontId="13" fillId="10" borderId="0" xfId="0" applyFont="1" applyFill="1" applyBorder="1" applyAlignment="1">
      <alignment horizontal="left" vertical="center"/>
    </xf>
    <xf numFmtId="0" fontId="22" fillId="0" borderId="2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48" fillId="10" borderId="23" xfId="0" applyFont="1" applyFill="1" applyBorder="1" applyAlignment="1">
      <alignment horizontal="left" vertical="center"/>
    </xf>
    <xf numFmtId="0" fontId="48" fillId="10" borderId="25" xfId="0" applyFont="1" applyFill="1" applyBorder="1" applyAlignment="1">
      <alignment horizontal="center" vertical="center"/>
    </xf>
    <xf numFmtId="0" fontId="48" fillId="10" borderId="26" xfId="0" applyFont="1" applyFill="1" applyBorder="1" applyAlignment="1">
      <alignment horizontal="left" vertical="center"/>
    </xf>
    <xf numFmtId="0" fontId="48" fillId="10" borderId="0" xfId="0" applyFont="1" applyFill="1" applyBorder="1" applyAlignment="1">
      <alignment horizontal="left" vertical="center"/>
    </xf>
    <xf numFmtId="0" fontId="49" fillId="11" borderId="25" xfId="0" applyFont="1" applyFill="1" applyBorder="1" applyAlignment="1" applyProtection="1">
      <alignment horizontal="center"/>
      <protection locked="0"/>
    </xf>
    <xf numFmtId="0" fontId="49" fillId="11" borderId="27" xfId="0" applyFont="1" applyFill="1" applyBorder="1" applyAlignment="1" applyProtection="1">
      <alignment horizontal="center"/>
      <protection locked="0"/>
    </xf>
    <xf numFmtId="0" fontId="49" fillId="11" borderId="26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29" fillId="5" borderId="4" xfId="0" applyFont="1" applyFill="1" applyBorder="1" applyAlignment="1">
      <alignment horizontal="center" vertical="center"/>
    </xf>
    <xf numFmtId="0" fontId="29" fillId="5" borderId="5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1" fillId="5" borderId="6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8" xfId="0" applyFont="1" applyFill="1" applyBorder="1" applyAlignment="1">
      <alignment horizontal="center" vertical="center" wrapText="1"/>
    </xf>
    <xf numFmtId="0" fontId="31" fillId="5" borderId="11" xfId="0" applyFont="1" applyFill="1" applyBorder="1" applyAlignment="1">
      <alignment horizontal="center" vertical="center" wrapText="1"/>
    </xf>
    <xf numFmtId="0" fontId="31" fillId="5" borderId="12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14" fontId="6" fillId="5" borderId="3" xfId="0" applyNumberFormat="1" applyFont="1" applyFill="1" applyBorder="1" applyAlignment="1">
      <alignment horizontal="center" vertical="center"/>
    </xf>
    <xf numFmtId="14" fontId="6" fillId="5" borderId="5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7" fillId="3" borderId="0" xfId="0" applyFont="1" applyFill="1" applyBorder="1" applyAlignment="1">
      <alignment horizontal="center" vertical="center"/>
    </xf>
    <xf numFmtId="0" fontId="32" fillId="5" borderId="3" xfId="0" applyFont="1" applyFill="1" applyBorder="1" applyAlignment="1">
      <alignment horizontal="center" vertical="center"/>
    </xf>
    <xf numFmtId="0" fontId="32" fillId="5" borderId="4" xfId="0" applyFont="1" applyFill="1" applyBorder="1" applyAlignment="1">
      <alignment horizontal="center" vertical="center"/>
    </xf>
    <xf numFmtId="0" fontId="32" fillId="5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6" fillId="0" borderId="0" xfId="0" applyFont="1" applyAlignment="1" applyProtection="1">
      <alignment horizontal="center" vertical="center"/>
      <protection locked="0"/>
    </xf>
    <xf numFmtId="0" fontId="27" fillId="5" borderId="3" xfId="0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horizontal="center" vertical="center"/>
    </xf>
    <xf numFmtId="0" fontId="27" fillId="5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35" fillId="7" borderId="0" xfId="0" applyFont="1" applyFill="1" applyAlignment="1" applyProtection="1">
      <alignment horizontal="center" vertical="center"/>
      <protection locked="0"/>
    </xf>
    <xf numFmtId="0" fontId="38" fillId="9" borderId="0" xfId="0" applyFont="1" applyFill="1" applyAlignment="1">
      <alignment horizontal="center"/>
    </xf>
    <xf numFmtId="0" fontId="13" fillId="9" borderId="18" xfId="0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horizontal="center"/>
    </xf>
    <xf numFmtId="0" fontId="13" fillId="9" borderId="0" xfId="0" applyFont="1" applyFill="1" applyAlignment="1">
      <alignment horizontal="center"/>
    </xf>
    <xf numFmtId="0" fontId="39" fillId="8" borderId="17" xfId="0" applyFont="1" applyFill="1" applyBorder="1" applyAlignment="1">
      <alignment horizontal="center" vertical="center"/>
    </xf>
    <xf numFmtId="0" fontId="39" fillId="8" borderId="18" xfId="0" applyFont="1" applyFill="1" applyBorder="1" applyAlignment="1">
      <alignment horizontal="center" vertical="center"/>
    </xf>
    <xf numFmtId="0" fontId="39" fillId="8" borderId="22" xfId="0" applyFont="1" applyFill="1" applyBorder="1" applyAlignment="1">
      <alignment horizontal="center" vertical="center"/>
    </xf>
    <xf numFmtId="0" fontId="39" fillId="8" borderId="23" xfId="0" applyFont="1" applyFill="1" applyBorder="1" applyAlignment="1">
      <alignment horizontal="center" vertical="center"/>
    </xf>
    <xf numFmtId="0" fontId="45" fillId="7" borderId="25" xfId="0" applyFont="1" applyFill="1" applyBorder="1" applyAlignment="1">
      <alignment horizontal="center" vertical="center"/>
    </xf>
    <xf numFmtId="0" fontId="45" fillId="7" borderId="26" xfId="0" applyFont="1" applyFill="1" applyBorder="1" applyAlignment="1">
      <alignment horizontal="center" vertical="center"/>
    </xf>
    <xf numFmtId="0" fontId="45" fillId="7" borderId="22" xfId="0" applyFont="1" applyFill="1" applyBorder="1" applyAlignment="1">
      <alignment horizontal="center"/>
    </xf>
    <xf numFmtId="0" fontId="45" fillId="7" borderId="24" xfId="0" applyFont="1" applyFill="1" applyBorder="1" applyAlignment="1">
      <alignment horizontal="center"/>
    </xf>
    <xf numFmtId="0" fontId="46" fillId="0" borderId="25" xfId="0" applyFont="1" applyBorder="1" applyAlignment="1">
      <alignment horizontal="center"/>
    </xf>
    <xf numFmtId="0" fontId="46" fillId="0" borderId="26" xfId="0" applyFont="1" applyBorder="1" applyAlignment="1">
      <alignment horizontal="center"/>
    </xf>
  </cellXfs>
  <cellStyles count="2">
    <cellStyle name="Normal" xfId="0" builtinId="0"/>
    <cellStyle name="Notas" xfId="1" builtinId="1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bottom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FF"/>
        <name val="Arial Narrow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FF"/>
        <name val="Arial Narrow"/>
        <scheme val="none"/>
      </font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10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1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12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14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8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15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16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219807</xdr:colOff>
      <xdr:row>0</xdr:row>
      <xdr:rowOff>19538</xdr:rowOff>
    </xdr:from>
    <xdr:to>
      <xdr:col>34</xdr:col>
      <xdr:colOff>367891</xdr:colOff>
      <xdr:row>4</xdr:row>
      <xdr:rowOff>48847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5657" y="19538"/>
          <a:ext cx="1005334" cy="740509"/>
        </a:xfrm>
        <a:prstGeom prst="rect">
          <a:avLst/>
        </a:prstGeom>
      </xdr:spPr>
    </xdr:pic>
    <xdr:clientData/>
  </xdr:twoCellAnchor>
  <xdr:twoCellAnchor editAs="oneCell">
    <xdr:from>
      <xdr:col>2</xdr:col>
      <xdr:colOff>19537</xdr:colOff>
      <xdr:row>0</xdr:row>
      <xdr:rowOff>19538</xdr:rowOff>
    </xdr:from>
    <xdr:to>
      <xdr:col>2</xdr:col>
      <xdr:colOff>540939</xdr:colOff>
      <xdr:row>4</xdr:row>
      <xdr:rowOff>9770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37" y="19538"/>
          <a:ext cx="521402" cy="701432"/>
        </a:xfrm>
        <a:prstGeom prst="rect">
          <a:avLst/>
        </a:prstGeom>
      </xdr:spPr>
    </xdr:pic>
    <xdr:clientData/>
  </xdr:twoCellAnchor>
  <xdr:twoCellAnchor editAs="oneCell">
    <xdr:from>
      <xdr:col>1</xdr:col>
      <xdr:colOff>35896</xdr:colOff>
      <xdr:row>5</xdr:row>
      <xdr:rowOff>28590</xdr:rowOff>
    </xdr:from>
    <xdr:to>
      <xdr:col>3</xdr:col>
      <xdr:colOff>15916</xdr:colOff>
      <xdr:row>9</xdr:row>
      <xdr:rowOff>22957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96" y="815990"/>
          <a:ext cx="634070" cy="445217"/>
        </a:xfrm>
        <a:prstGeom prst="rect">
          <a:avLst/>
        </a:prstGeom>
      </xdr:spPr>
    </xdr:pic>
    <xdr:clientData/>
  </xdr:twoCellAnchor>
  <xdr:twoCellAnchor editAs="oneCell">
    <xdr:from>
      <xdr:col>16</xdr:col>
      <xdr:colOff>14941</xdr:colOff>
      <xdr:row>6</xdr:row>
      <xdr:rowOff>2</xdr:rowOff>
    </xdr:from>
    <xdr:to>
      <xdr:col>16</xdr:col>
      <xdr:colOff>347615</xdr:colOff>
      <xdr:row>8</xdr:row>
      <xdr:rowOff>108325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819152"/>
          <a:ext cx="332674" cy="406773"/>
        </a:xfrm>
        <a:prstGeom prst="rect">
          <a:avLst/>
        </a:prstGeom>
      </xdr:spPr>
    </xdr:pic>
    <xdr:clientData/>
  </xdr:twoCellAnchor>
  <xdr:oneCellAnchor>
    <xdr:from>
      <xdr:col>19</xdr:col>
      <xdr:colOff>26150</xdr:colOff>
      <xdr:row>5</xdr:row>
      <xdr:rowOff>16573</xdr:rowOff>
    </xdr:from>
    <xdr:ext cx="664879" cy="445218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803973"/>
          <a:ext cx="66487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6</xdr:row>
      <xdr:rowOff>2</xdr:rowOff>
    </xdr:from>
    <xdr:ext cx="332674" cy="406772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81915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27</xdr:row>
      <xdr:rowOff>16573</xdr:rowOff>
    </xdr:from>
    <xdr:ext cx="661144" cy="448637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0" y="2842323"/>
          <a:ext cx="661144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28</xdr:row>
      <xdr:rowOff>2</xdr:rowOff>
    </xdr:from>
    <xdr:ext cx="332674" cy="406284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28575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26149</xdr:colOff>
      <xdr:row>27</xdr:row>
      <xdr:rowOff>16573</xdr:rowOff>
    </xdr:from>
    <xdr:ext cx="649939" cy="445218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49" y="2842323"/>
          <a:ext cx="64993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28</xdr:row>
      <xdr:rowOff>2</xdr:rowOff>
    </xdr:from>
    <xdr:ext cx="332674" cy="406772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2857502"/>
          <a:ext cx="332674" cy="406772"/>
        </a:xfrm>
        <a:prstGeom prst="rect">
          <a:avLst/>
        </a:prstGeom>
      </xdr:spPr>
    </xdr:pic>
    <xdr:clientData/>
  </xdr:oneCellAnchor>
  <xdr:oneCellAnchor>
    <xdr:from>
      <xdr:col>2</xdr:col>
      <xdr:colOff>17318</xdr:colOff>
      <xdr:row>49</xdr:row>
      <xdr:rowOff>24171</xdr:rowOff>
    </xdr:from>
    <xdr:ext cx="621418" cy="441039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18" y="4888271"/>
          <a:ext cx="621418" cy="441039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50</xdr:row>
      <xdr:rowOff>2</xdr:rowOff>
    </xdr:from>
    <xdr:ext cx="332674" cy="406284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4895852"/>
          <a:ext cx="332674" cy="406284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219807</xdr:colOff>
      <xdr:row>0</xdr:row>
      <xdr:rowOff>19538</xdr:rowOff>
    </xdr:from>
    <xdr:to>
      <xdr:col>34</xdr:col>
      <xdr:colOff>367890</xdr:colOff>
      <xdr:row>4</xdr:row>
      <xdr:rowOff>48847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5657" y="19538"/>
          <a:ext cx="1005334" cy="740509"/>
        </a:xfrm>
        <a:prstGeom prst="rect">
          <a:avLst/>
        </a:prstGeom>
      </xdr:spPr>
    </xdr:pic>
    <xdr:clientData/>
  </xdr:twoCellAnchor>
  <xdr:twoCellAnchor editAs="oneCell">
    <xdr:from>
      <xdr:col>2</xdr:col>
      <xdr:colOff>19537</xdr:colOff>
      <xdr:row>0</xdr:row>
      <xdr:rowOff>19538</xdr:rowOff>
    </xdr:from>
    <xdr:to>
      <xdr:col>2</xdr:col>
      <xdr:colOff>540939</xdr:colOff>
      <xdr:row>4</xdr:row>
      <xdr:rowOff>9770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37" y="19538"/>
          <a:ext cx="521402" cy="701432"/>
        </a:xfrm>
        <a:prstGeom prst="rect">
          <a:avLst/>
        </a:prstGeom>
      </xdr:spPr>
    </xdr:pic>
    <xdr:clientData/>
  </xdr:twoCellAnchor>
  <xdr:twoCellAnchor editAs="oneCell">
    <xdr:from>
      <xdr:col>1</xdr:col>
      <xdr:colOff>35896</xdr:colOff>
      <xdr:row>5</xdr:row>
      <xdr:rowOff>28590</xdr:rowOff>
    </xdr:from>
    <xdr:to>
      <xdr:col>3</xdr:col>
      <xdr:colOff>15917</xdr:colOff>
      <xdr:row>9</xdr:row>
      <xdr:rowOff>22957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96" y="815990"/>
          <a:ext cx="634070" cy="445217"/>
        </a:xfrm>
        <a:prstGeom prst="rect">
          <a:avLst/>
        </a:prstGeom>
      </xdr:spPr>
    </xdr:pic>
    <xdr:clientData/>
  </xdr:twoCellAnchor>
  <xdr:twoCellAnchor editAs="oneCell">
    <xdr:from>
      <xdr:col>16</xdr:col>
      <xdr:colOff>14941</xdr:colOff>
      <xdr:row>6</xdr:row>
      <xdr:rowOff>2</xdr:rowOff>
    </xdr:from>
    <xdr:to>
      <xdr:col>16</xdr:col>
      <xdr:colOff>347615</xdr:colOff>
      <xdr:row>8</xdr:row>
      <xdr:rowOff>108325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819152"/>
          <a:ext cx="332674" cy="406773"/>
        </a:xfrm>
        <a:prstGeom prst="rect">
          <a:avLst/>
        </a:prstGeom>
      </xdr:spPr>
    </xdr:pic>
    <xdr:clientData/>
  </xdr:twoCellAnchor>
  <xdr:oneCellAnchor>
    <xdr:from>
      <xdr:col>19</xdr:col>
      <xdr:colOff>26150</xdr:colOff>
      <xdr:row>5</xdr:row>
      <xdr:rowOff>16573</xdr:rowOff>
    </xdr:from>
    <xdr:ext cx="664879" cy="445218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803973"/>
          <a:ext cx="66487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6</xdr:row>
      <xdr:rowOff>2</xdr:rowOff>
    </xdr:from>
    <xdr:ext cx="332674" cy="406772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81915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27</xdr:row>
      <xdr:rowOff>16573</xdr:rowOff>
    </xdr:from>
    <xdr:ext cx="661144" cy="448637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0" y="2842323"/>
          <a:ext cx="661144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28</xdr:row>
      <xdr:rowOff>2</xdr:rowOff>
    </xdr:from>
    <xdr:ext cx="332674" cy="406284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28575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26149</xdr:colOff>
      <xdr:row>27</xdr:row>
      <xdr:rowOff>16573</xdr:rowOff>
    </xdr:from>
    <xdr:ext cx="649939" cy="445218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49" y="2842323"/>
          <a:ext cx="64993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28</xdr:row>
      <xdr:rowOff>2</xdr:rowOff>
    </xdr:from>
    <xdr:ext cx="332674" cy="406772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2857502"/>
          <a:ext cx="332674" cy="406772"/>
        </a:xfrm>
        <a:prstGeom prst="rect">
          <a:avLst/>
        </a:prstGeom>
      </xdr:spPr>
    </xdr:pic>
    <xdr:clientData/>
  </xdr:oneCellAnchor>
  <xdr:oneCellAnchor>
    <xdr:from>
      <xdr:col>2</xdr:col>
      <xdr:colOff>6612</xdr:colOff>
      <xdr:row>49</xdr:row>
      <xdr:rowOff>16573</xdr:rowOff>
    </xdr:from>
    <xdr:ext cx="632124" cy="448637"/>
    <xdr:pic>
      <xdr:nvPicPr>
        <xdr:cNvPr id="40" name="Imagen 3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12" y="19149123"/>
          <a:ext cx="632124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50</xdr:row>
      <xdr:rowOff>2</xdr:rowOff>
    </xdr:from>
    <xdr:ext cx="332674" cy="406284"/>
    <xdr:pic>
      <xdr:nvPicPr>
        <xdr:cNvPr id="41" name="Imagen 4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19164302"/>
          <a:ext cx="332674" cy="406284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219807</xdr:colOff>
      <xdr:row>0</xdr:row>
      <xdr:rowOff>19538</xdr:rowOff>
    </xdr:from>
    <xdr:to>
      <xdr:col>34</xdr:col>
      <xdr:colOff>367891</xdr:colOff>
      <xdr:row>4</xdr:row>
      <xdr:rowOff>48847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5657" y="19538"/>
          <a:ext cx="1005334" cy="740509"/>
        </a:xfrm>
        <a:prstGeom prst="rect">
          <a:avLst/>
        </a:prstGeom>
      </xdr:spPr>
    </xdr:pic>
    <xdr:clientData/>
  </xdr:twoCellAnchor>
  <xdr:twoCellAnchor editAs="oneCell">
    <xdr:from>
      <xdr:col>2</xdr:col>
      <xdr:colOff>19537</xdr:colOff>
      <xdr:row>0</xdr:row>
      <xdr:rowOff>19538</xdr:rowOff>
    </xdr:from>
    <xdr:to>
      <xdr:col>2</xdr:col>
      <xdr:colOff>540939</xdr:colOff>
      <xdr:row>4</xdr:row>
      <xdr:rowOff>9770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37" y="19538"/>
          <a:ext cx="521402" cy="701432"/>
        </a:xfrm>
        <a:prstGeom prst="rect">
          <a:avLst/>
        </a:prstGeom>
      </xdr:spPr>
    </xdr:pic>
    <xdr:clientData/>
  </xdr:twoCellAnchor>
  <xdr:twoCellAnchor editAs="oneCell">
    <xdr:from>
      <xdr:col>1</xdr:col>
      <xdr:colOff>35896</xdr:colOff>
      <xdr:row>5</xdr:row>
      <xdr:rowOff>28590</xdr:rowOff>
    </xdr:from>
    <xdr:to>
      <xdr:col>3</xdr:col>
      <xdr:colOff>15916</xdr:colOff>
      <xdr:row>9</xdr:row>
      <xdr:rowOff>22957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96" y="815990"/>
          <a:ext cx="634070" cy="445217"/>
        </a:xfrm>
        <a:prstGeom prst="rect">
          <a:avLst/>
        </a:prstGeom>
      </xdr:spPr>
    </xdr:pic>
    <xdr:clientData/>
  </xdr:twoCellAnchor>
  <xdr:twoCellAnchor editAs="oneCell">
    <xdr:from>
      <xdr:col>16</xdr:col>
      <xdr:colOff>14941</xdr:colOff>
      <xdr:row>6</xdr:row>
      <xdr:rowOff>2</xdr:rowOff>
    </xdr:from>
    <xdr:to>
      <xdr:col>16</xdr:col>
      <xdr:colOff>347615</xdr:colOff>
      <xdr:row>8</xdr:row>
      <xdr:rowOff>108325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819152"/>
          <a:ext cx="332674" cy="406773"/>
        </a:xfrm>
        <a:prstGeom prst="rect">
          <a:avLst/>
        </a:prstGeom>
      </xdr:spPr>
    </xdr:pic>
    <xdr:clientData/>
  </xdr:twoCellAnchor>
  <xdr:oneCellAnchor>
    <xdr:from>
      <xdr:col>19</xdr:col>
      <xdr:colOff>26150</xdr:colOff>
      <xdr:row>5</xdr:row>
      <xdr:rowOff>16573</xdr:rowOff>
    </xdr:from>
    <xdr:ext cx="664879" cy="445218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803973"/>
          <a:ext cx="66487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6</xdr:row>
      <xdr:rowOff>2</xdr:rowOff>
    </xdr:from>
    <xdr:ext cx="332674" cy="406772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81915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27</xdr:row>
      <xdr:rowOff>16573</xdr:rowOff>
    </xdr:from>
    <xdr:ext cx="661144" cy="448637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0" y="2842323"/>
          <a:ext cx="661144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28</xdr:row>
      <xdr:rowOff>2</xdr:rowOff>
    </xdr:from>
    <xdr:ext cx="332674" cy="406284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28575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26149</xdr:colOff>
      <xdr:row>27</xdr:row>
      <xdr:rowOff>16573</xdr:rowOff>
    </xdr:from>
    <xdr:ext cx="649939" cy="445218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49" y="2842323"/>
          <a:ext cx="64993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28</xdr:row>
      <xdr:rowOff>2</xdr:rowOff>
    </xdr:from>
    <xdr:ext cx="332674" cy="406772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2857502"/>
          <a:ext cx="332674" cy="406772"/>
        </a:xfrm>
        <a:prstGeom prst="rect">
          <a:avLst/>
        </a:prstGeom>
      </xdr:spPr>
    </xdr:pic>
    <xdr:clientData/>
  </xdr:oneCellAnchor>
  <xdr:oneCellAnchor>
    <xdr:from>
      <xdr:col>2</xdr:col>
      <xdr:colOff>751</xdr:colOff>
      <xdr:row>49</xdr:row>
      <xdr:rowOff>16573</xdr:rowOff>
    </xdr:from>
    <xdr:ext cx="638732" cy="448637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51" y="4880673"/>
          <a:ext cx="638732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50</xdr:row>
      <xdr:rowOff>2</xdr:rowOff>
    </xdr:from>
    <xdr:ext cx="332674" cy="406284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489585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19830</xdr:colOff>
      <xdr:row>49</xdr:row>
      <xdr:rowOff>13127</xdr:rowOff>
    </xdr:from>
    <xdr:ext cx="674934" cy="445218"/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8330" y="4877227"/>
          <a:ext cx="674934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50</xdr:row>
      <xdr:rowOff>2</xdr:rowOff>
    </xdr:from>
    <xdr:ext cx="332674" cy="406772"/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4895852"/>
          <a:ext cx="332674" cy="406772"/>
        </a:xfrm>
        <a:prstGeom prst="rect">
          <a:avLst/>
        </a:prstGeom>
      </xdr:spPr>
    </xdr:pic>
    <xdr:clientData/>
  </xdr:oneCellAnchor>
  <xdr:oneCellAnchor>
    <xdr:from>
      <xdr:col>2</xdr:col>
      <xdr:colOff>14940</xdr:colOff>
      <xdr:row>71</xdr:row>
      <xdr:rowOff>16573</xdr:rowOff>
    </xdr:from>
    <xdr:ext cx="623795" cy="448637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40" y="6919023"/>
          <a:ext cx="623795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72</xdr:row>
      <xdr:rowOff>2</xdr:rowOff>
    </xdr:from>
    <xdr:ext cx="332674" cy="406284"/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69342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26149</xdr:colOff>
      <xdr:row>71</xdr:row>
      <xdr:rowOff>16573</xdr:rowOff>
    </xdr:from>
    <xdr:ext cx="668615" cy="445218"/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49" y="6919023"/>
          <a:ext cx="668615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72</xdr:row>
      <xdr:rowOff>2</xdr:rowOff>
    </xdr:from>
    <xdr:ext cx="332674" cy="406772"/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693420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93</xdr:row>
      <xdr:rowOff>16573</xdr:rowOff>
    </xdr:from>
    <xdr:ext cx="646203" cy="448637"/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0" y="8957373"/>
          <a:ext cx="646203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94</xdr:row>
      <xdr:rowOff>2</xdr:rowOff>
    </xdr:from>
    <xdr:ext cx="332674" cy="406284"/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897255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26150</xdr:colOff>
      <xdr:row>93</xdr:row>
      <xdr:rowOff>16573</xdr:rowOff>
    </xdr:from>
    <xdr:ext cx="653673" cy="445218"/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8957373"/>
          <a:ext cx="653673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94</xdr:row>
      <xdr:rowOff>2</xdr:rowOff>
    </xdr:from>
    <xdr:ext cx="332674" cy="406772"/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897255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115</xdr:row>
      <xdr:rowOff>16573</xdr:rowOff>
    </xdr:from>
    <xdr:ext cx="664879" cy="448637"/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0" y="10995723"/>
          <a:ext cx="664879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116</xdr:row>
      <xdr:rowOff>2</xdr:rowOff>
    </xdr:from>
    <xdr:ext cx="332674" cy="406284"/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110109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26150</xdr:colOff>
      <xdr:row>115</xdr:row>
      <xdr:rowOff>16573</xdr:rowOff>
    </xdr:from>
    <xdr:ext cx="657409" cy="445218"/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10995723"/>
          <a:ext cx="65740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116</xdr:row>
      <xdr:rowOff>2</xdr:rowOff>
    </xdr:from>
    <xdr:ext cx="332674" cy="406772"/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1101090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26151</xdr:colOff>
      <xdr:row>137</xdr:row>
      <xdr:rowOff>16573</xdr:rowOff>
    </xdr:from>
    <xdr:ext cx="642468" cy="448637"/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1" y="13034073"/>
          <a:ext cx="642468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138</xdr:row>
      <xdr:rowOff>2</xdr:rowOff>
    </xdr:from>
    <xdr:ext cx="332674" cy="406284"/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1304925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26149</xdr:colOff>
      <xdr:row>137</xdr:row>
      <xdr:rowOff>16573</xdr:rowOff>
    </xdr:from>
    <xdr:ext cx="668615" cy="445218"/>
    <xdr:pic>
      <xdr:nvPicPr>
        <xdr:cNvPr id="30" name="Imagen 2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49" y="13034073"/>
          <a:ext cx="668615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138</xdr:row>
      <xdr:rowOff>2</xdr:rowOff>
    </xdr:from>
    <xdr:ext cx="332674" cy="406772"/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1304925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159</xdr:row>
      <xdr:rowOff>16573</xdr:rowOff>
    </xdr:from>
    <xdr:ext cx="646203" cy="448637"/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0" y="15072423"/>
          <a:ext cx="646203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160</xdr:row>
      <xdr:rowOff>2</xdr:rowOff>
    </xdr:from>
    <xdr:ext cx="332674" cy="406284"/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150876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26149</xdr:colOff>
      <xdr:row>159</xdr:row>
      <xdr:rowOff>16573</xdr:rowOff>
    </xdr:from>
    <xdr:ext cx="638733" cy="445218"/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49" y="15072423"/>
          <a:ext cx="638733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160</xdr:row>
      <xdr:rowOff>2</xdr:rowOff>
    </xdr:from>
    <xdr:ext cx="332674" cy="406772"/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1508760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181</xdr:row>
      <xdr:rowOff>16573</xdr:rowOff>
    </xdr:from>
    <xdr:ext cx="627526" cy="448637"/>
    <xdr:pic>
      <xdr:nvPicPr>
        <xdr:cNvPr id="36" name="Imagen 3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0" y="17110773"/>
          <a:ext cx="627526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182</xdr:row>
      <xdr:rowOff>2</xdr:rowOff>
    </xdr:from>
    <xdr:ext cx="332674" cy="406284"/>
    <xdr:pic>
      <xdr:nvPicPr>
        <xdr:cNvPr id="37" name="Imagen 3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1712595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26150</xdr:colOff>
      <xdr:row>181</xdr:row>
      <xdr:rowOff>16573</xdr:rowOff>
    </xdr:from>
    <xdr:ext cx="653674" cy="445218"/>
    <xdr:pic>
      <xdr:nvPicPr>
        <xdr:cNvPr id="38" name="Imagen 3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17110773"/>
          <a:ext cx="653674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182</xdr:row>
      <xdr:rowOff>2</xdr:rowOff>
    </xdr:from>
    <xdr:ext cx="332674" cy="406772"/>
    <xdr:pic>
      <xdr:nvPicPr>
        <xdr:cNvPr id="39" name="Imagen 3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17125952"/>
          <a:ext cx="332674" cy="406772"/>
        </a:xfrm>
        <a:prstGeom prst="rect">
          <a:avLst/>
        </a:prstGeom>
      </xdr:spPr>
    </xdr:pic>
    <xdr:clientData/>
  </xdr:oneCellAnchor>
  <xdr:oneCellAnchor>
    <xdr:from>
      <xdr:col>2</xdr:col>
      <xdr:colOff>6612</xdr:colOff>
      <xdr:row>203</xdr:row>
      <xdr:rowOff>16573</xdr:rowOff>
    </xdr:from>
    <xdr:ext cx="632124" cy="448637"/>
    <xdr:pic>
      <xdr:nvPicPr>
        <xdr:cNvPr id="40" name="Imagen 3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12" y="19149123"/>
          <a:ext cx="632124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204</xdr:row>
      <xdr:rowOff>2</xdr:rowOff>
    </xdr:from>
    <xdr:ext cx="332674" cy="406284"/>
    <xdr:pic>
      <xdr:nvPicPr>
        <xdr:cNvPr id="41" name="Imagen 4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191643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26150</xdr:colOff>
      <xdr:row>203</xdr:row>
      <xdr:rowOff>16573</xdr:rowOff>
    </xdr:from>
    <xdr:ext cx="642467" cy="445218"/>
    <xdr:pic>
      <xdr:nvPicPr>
        <xdr:cNvPr id="42" name="Imagen 4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19149123"/>
          <a:ext cx="642467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204</xdr:row>
      <xdr:rowOff>2</xdr:rowOff>
    </xdr:from>
    <xdr:ext cx="332674" cy="406772"/>
    <xdr:pic>
      <xdr:nvPicPr>
        <xdr:cNvPr id="43" name="Imagen 4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19164302"/>
          <a:ext cx="332674" cy="406772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219807</xdr:colOff>
      <xdr:row>0</xdr:row>
      <xdr:rowOff>19538</xdr:rowOff>
    </xdr:from>
    <xdr:to>
      <xdr:col>34</xdr:col>
      <xdr:colOff>367892</xdr:colOff>
      <xdr:row>4</xdr:row>
      <xdr:rowOff>48847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99" y="19538"/>
          <a:ext cx="1007777" cy="747347"/>
        </a:xfrm>
        <a:prstGeom prst="rect">
          <a:avLst/>
        </a:prstGeom>
      </xdr:spPr>
    </xdr:pic>
    <xdr:clientData/>
  </xdr:twoCellAnchor>
  <xdr:twoCellAnchor editAs="oneCell">
    <xdr:from>
      <xdr:col>2</xdr:col>
      <xdr:colOff>19537</xdr:colOff>
      <xdr:row>0</xdr:row>
      <xdr:rowOff>19538</xdr:rowOff>
    </xdr:from>
    <xdr:to>
      <xdr:col>2</xdr:col>
      <xdr:colOff>540939</xdr:colOff>
      <xdr:row>4</xdr:row>
      <xdr:rowOff>9770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68" y="19538"/>
          <a:ext cx="521402" cy="708270"/>
        </a:xfrm>
        <a:prstGeom prst="rect">
          <a:avLst/>
        </a:prstGeom>
      </xdr:spPr>
    </xdr:pic>
    <xdr:clientData/>
  </xdr:twoCellAnchor>
  <xdr:twoCellAnchor editAs="oneCell">
    <xdr:from>
      <xdr:col>1</xdr:col>
      <xdr:colOff>35896</xdr:colOff>
      <xdr:row>5</xdr:row>
      <xdr:rowOff>28590</xdr:rowOff>
    </xdr:from>
    <xdr:to>
      <xdr:col>3</xdr:col>
      <xdr:colOff>15916</xdr:colOff>
      <xdr:row>9</xdr:row>
      <xdr:rowOff>22957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44" y="818199"/>
          <a:ext cx="634347" cy="447149"/>
        </a:xfrm>
        <a:prstGeom prst="rect">
          <a:avLst/>
        </a:prstGeom>
      </xdr:spPr>
    </xdr:pic>
    <xdr:clientData/>
  </xdr:twoCellAnchor>
  <xdr:twoCellAnchor editAs="oneCell">
    <xdr:from>
      <xdr:col>16</xdr:col>
      <xdr:colOff>14941</xdr:colOff>
      <xdr:row>6</xdr:row>
      <xdr:rowOff>2</xdr:rowOff>
    </xdr:from>
    <xdr:to>
      <xdr:col>16</xdr:col>
      <xdr:colOff>347615</xdr:colOff>
      <xdr:row>8</xdr:row>
      <xdr:rowOff>108325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2706" y="877796"/>
          <a:ext cx="332674" cy="407146"/>
        </a:xfrm>
        <a:prstGeom prst="rect">
          <a:avLst/>
        </a:prstGeom>
      </xdr:spPr>
    </xdr:pic>
    <xdr:clientData/>
  </xdr:twoCellAnchor>
  <xdr:oneCellAnchor>
    <xdr:from>
      <xdr:col>19</xdr:col>
      <xdr:colOff>26150</xdr:colOff>
      <xdr:row>5</xdr:row>
      <xdr:rowOff>16573</xdr:rowOff>
    </xdr:from>
    <xdr:ext cx="664879" cy="445218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0562" y="804720"/>
          <a:ext cx="66487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6</xdr:row>
      <xdr:rowOff>2</xdr:rowOff>
    </xdr:from>
    <xdr:ext cx="332674" cy="406772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041" y="64770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27</xdr:row>
      <xdr:rowOff>16573</xdr:rowOff>
    </xdr:from>
    <xdr:ext cx="661144" cy="448637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56" y="2844191"/>
          <a:ext cx="661144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28</xdr:row>
      <xdr:rowOff>2</xdr:rowOff>
    </xdr:from>
    <xdr:ext cx="332674" cy="406284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018" y="732694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26149</xdr:colOff>
      <xdr:row>27</xdr:row>
      <xdr:rowOff>16573</xdr:rowOff>
    </xdr:from>
    <xdr:ext cx="649939" cy="445218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0561" y="2844191"/>
          <a:ext cx="64993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28</xdr:row>
      <xdr:rowOff>2</xdr:rowOff>
    </xdr:from>
    <xdr:ext cx="332674" cy="406772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0633" y="732694"/>
          <a:ext cx="332674" cy="406772"/>
        </a:xfrm>
        <a:prstGeom prst="rect">
          <a:avLst/>
        </a:prstGeom>
      </xdr:spPr>
    </xdr:pic>
    <xdr:clientData/>
  </xdr:oneCellAnchor>
  <xdr:oneCellAnchor>
    <xdr:from>
      <xdr:col>2</xdr:col>
      <xdr:colOff>751</xdr:colOff>
      <xdr:row>49</xdr:row>
      <xdr:rowOff>16573</xdr:rowOff>
    </xdr:from>
    <xdr:ext cx="638732" cy="448637"/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751" y="4880673"/>
          <a:ext cx="638732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50</xdr:row>
      <xdr:rowOff>2</xdr:rowOff>
    </xdr:from>
    <xdr:ext cx="332674" cy="406284"/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018" y="732694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19830</xdr:colOff>
      <xdr:row>49</xdr:row>
      <xdr:rowOff>13127</xdr:rowOff>
    </xdr:from>
    <xdr:ext cx="674934" cy="445218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4242" y="4880215"/>
          <a:ext cx="674934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50</xdr:row>
      <xdr:rowOff>2</xdr:rowOff>
    </xdr:from>
    <xdr:ext cx="332674" cy="406772"/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0633" y="732694"/>
          <a:ext cx="332674" cy="406772"/>
        </a:xfrm>
        <a:prstGeom prst="rect">
          <a:avLst/>
        </a:prstGeom>
      </xdr:spPr>
    </xdr:pic>
    <xdr:clientData/>
  </xdr:oneCellAnchor>
  <xdr:oneCellAnchor>
    <xdr:from>
      <xdr:col>2</xdr:col>
      <xdr:colOff>14940</xdr:colOff>
      <xdr:row>71</xdr:row>
      <xdr:rowOff>16573</xdr:rowOff>
    </xdr:from>
    <xdr:ext cx="623795" cy="448637"/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1" y="6923132"/>
          <a:ext cx="623795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72</xdr:row>
      <xdr:rowOff>2</xdr:rowOff>
    </xdr:from>
    <xdr:ext cx="332674" cy="406284"/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018" y="732694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26149</xdr:colOff>
      <xdr:row>71</xdr:row>
      <xdr:rowOff>16573</xdr:rowOff>
    </xdr:from>
    <xdr:ext cx="668615" cy="445218"/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0561" y="6923132"/>
          <a:ext cx="668615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72</xdr:row>
      <xdr:rowOff>2</xdr:rowOff>
    </xdr:from>
    <xdr:ext cx="332674" cy="406772"/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0633" y="732694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93</xdr:row>
      <xdr:rowOff>16573</xdr:rowOff>
    </xdr:from>
    <xdr:ext cx="646203" cy="448637"/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56" y="8962602"/>
          <a:ext cx="646203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94</xdr:row>
      <xdr:rowOff>2</xdr:rowOff>
    </xdr:from>
    <xdr:ext cx="332674" cy="406284"/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018" y="732694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26150</xdr:colOff>
      <xdr:row>93</xdr:row>
      <xdr:rowOff>16573</xdr:rowOff>
    </xdr:from>
    <xdr:ext cx="653673" cy="445218"/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0562" y="8962602"/>
          <a:ext cx="653673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94</xdr:row>
      <xdr:rowOff>2</xdr:rowOff>
    </xdr:from>
    <xdr:ext cx="332674" cy="406772"/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0633" y="732694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115</xdr:row>
      <xdr:rowOff>16573</xdr:rowOff>
    </xdr:from>
    <xdr:ext cx="664879" cy="448637"/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56" y="11002073"/>
          <a:ext cx="664879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116</xdr:row>
      <xdr:rowOff>2</xdr:rowOff>
    </xdr:from>
    <xdr:ext cx="332674" cy="406284"/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018" y="732694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26150</xdr:colOff>
      <xdr:row>115</xdr:row>
      <xdr:rowOff>16573</xdr:rowOff>
    </xdr:from>
    <xdr:ext cx="657409" cy="445218"/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0562" y="11002073"/>
          <a:ext cx="65740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116</xdr:row>
      <xdr:rowOff>2</xdr:rowOff>
    </xdr:from>
    <xdr:ext cx="332674" cy="406772"/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0633" y="732694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26151</xdr:colOff>
      <xdr:row>137</xdr:row>
      <xdr:rowOff>16573</xdr:rowOff>
    </xdr:from>
    <xdr:ext cx="642468" cy="448637"/>
    <xdr:pic>
      <xdr:nvPicPr>
        <xdr:cNvPr id="30" name="Imagen 2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57" y="13041544"/>
          <a:ext cx="642468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138</xdr:row>
      <xdr:rowOff>2</xdr:rowOff>
    </xdr:from>
    <xdr:ext cx="332674" cy="406284"/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018" y="732694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26149</xdr:colOff>
      <xdr:row>137</xdr:row>
      <xdr:rowOff>16573</xdr:rowOff>
    </xdr:from>
    <xdr:ext cx="668615" cy="445218"/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0561" y="13041544"/>
          <a:ext cx="668615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138</xdr:row>
      <xdr:rowOff>2</xdr:rowOff>
    </xdr:from>
    <xdr:ext cx="332674" cy="406772"/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0633" y="732694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159</xdr:row>
      <xdr:rowOff>16573</xdr:rowOff>
    </xdr:from>
    <xdr:ext cx="646203" cy="448637"/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56" y="15081014"/>
          <a:ext cx="646203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160</xdr:row>
      <xdr:rowOff>2</xdr:rowOff>
    </xdr:from>
    <xdr:ext cx="332674" cy="406284"/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018" y="732694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26149</xdr:colOff>
      <xdr:row>159</xdr:row>
      <xdr:rowOff>16573</xdr:rowOff>
    </xdr:from>
    <xdr:ext cx="638733" cy="445218"/>
    <xdr:pic>
      <xdr:nvPicPr>
        <xdr:cNvPr id="36" name="Imagen 3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0561" y="15081014"/>
          <a:ext cx="638733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160</xdr:row>
      <xdr:rowOff>2</xdr:rowOff>
    </xdr:from>
    <xdr:ext cx="332674" cy="406772"/>
    <xdr:pic>
      <xdr:nvPicPr>
        <xdr:cNvPr id="37" name="Imagen 3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0633" y="732694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181</xdr:row>
      <xdr:rowOff>16573</xdr:rowOff>
    </xdr:from>
    <xdr:ext cx="627526" cy="448637"/>
    <xdr:pic>
      <xdr:nvPicPr>
        <xdr:cNvPr id="38" name="Imagen 3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56" y="17120485"/>
          <a:ext cx="627526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182</xdr:row>
      <xdr:rowOff>2</xdr:rowOff>
    </xdr:from>
    <xdr:ext cx="332674" cy="406284"/>
    <xdr:pic>
      <xdr:nvPicPr>
        <xdr:cNvPr id="39" name="Imagen 3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018" y="15606348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26150</xdr:colOff>
      <xdr:row>181</xdr:row>
      <xdr:rowOff>16573</xdr:rowOff>
    </xdr:from>
    <xdr:ext cx="653674" cy="445218"/>
    <xdr:pic>
      <xdr:nvPicPr>
        <xdr:cNvPr id="40" name="Imagen 3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0562" y="17120485"/>
          <a:ext cx="653674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182</xdr:row>
      <xdr:rowOff>2</xdr:rowOff>
    </xdr:from>
    <xdr:ext cx="332674" cy="406772"/>
    <xdr:pic>
      <xdr:nvPicPr>
        <xdr:cNvPr id="41" name="Imagen 4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0633" y="15606348"/>
          <a:ext cx="332674" cy="406772"/>
        </a:xfrm>
        <a:prstGeom prst="rect">
          <a:avLst/>
        </a:prstGeom>
      </xdr:spPr>
    </xdr:pic>
    <xdr:clientData/>
  </xdr:oneCellAnchor>
  <xdr:oneCellAnchor>
    <xdr:from>
      <xdr:col>2</xdr:col>
      <xdr:colOff>6612</xdr:colOff>
      <xdr:row>203</xdr:row>
      <xdr:rowOff>16573</xdr:rowOff>
    </xdr:from>
    <xdr:ext cx="632124" cy="448637"/>
    <xdr:pic>
      <xdr:nvPicPr>
        <xdr:cNvPr id="42" name="Imagen 4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171" y="19159955"/>
          <a:ext cx="632124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204</xdr:row>
      <xdr:rowOff>2</xdr:rowOff>
    </xdr:from>
    <xdr:ext cx="332674" cy="406284"/>
    <xdr:pic>
      <xdr:nvPicPr>
        <xdr:cNvPr id="43" name="Imagen 4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018" y="15606348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26150</xdr:colOff>
      <xdr:row>203</xdr:row>
      <xdr:rowOff>16573</xdr:rowOff>
    </xdr:from>
    <xdr:ext cx="642467" cy="445218"/>
    <xdr:pic>
      <xdr:nvPicPr>
        <xdr:cNvPr id="44" name="Imagen 4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0562" y="19159955"/>
          <a:ext cx="642467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204</xdr:row>
      <xdr:rowOff>2</xdr:rowOff>
    </xdr:from>
    <xdr:ext cx="332674" cy="406772"/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0633" y="15606348"/>
          <a:ext cx="332674" cy="406772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219807</xdr:colOff>
      <xdr:row>0</xdr:row>
      <xdr:rowOff>19538</xdr:rowOff>
    </xdr:from>
    <xdr:to>
      <xdr:col>34</xdr:col>
      <xdr:colOff>367892</xdr:colOff>
      <xdr:row>4</xdr:row>
      <xdr:rowOff>48847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5657" y="19538"/>
          <a:ext cx="1005334" cy="740509"/>
        </a:xfrm>
        <a:prstGeom prst="rect">
          <a:avLst/>
        </a:prstGeom>
      </xdr:spPr>
    </xdr:pic>
    <xdr:clientData/>
  </xdr:twoCellAnchor>
  <xdr:twoCellAnchor editAs="oneCell">
    <xdr:from>
      <xdr:col>2</xdr:col>
      <xdr:colOff>19537</xdr:colOff>
      <xdr:row>0</xdr:row>
      <xdr:rowOff>19538</xdr:rowOff>
    </xdr:from>
    <xdr:to>
      <xdr:col>2</xdr:col>
      <xdr:colOff>540939</xdr:colOff>
      <xdr:row>4</xdr:row>
      <xdr:rowOff>9770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37" y="19538"/>
          <a:ext cx="521402" cy="701432"/>
        </a:xfrm>
        <a:prstGeom prst="rect">
          <a:avLst/>
        </a:prstGeom>
      </xdr:spPr>
    </xdr:pic>
    <xdr:clientData/>
  </xdr:twoCellAnchor>
  <xdr:twoCellAnchor editAs="oneCell">
    <xdr:from>
      <xdr:col>1</xdr:col>
      <xdr:colOff>35896</xdr:colOff>
      <xdr:row>5</xdr:row>
      <xdr:rowOff>28590</xdr:rowOff>
    </xdr:from>
    <xdr:to>
      <xdr:col>3</xdr:col>
      <xdr:colOff>15915</xdr:colOff>
      <xdr:row>9</xdr:row>
      <xdr:rowOff>22957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96" y="815990"/>
          <a:ext cx="634070" cy="445217"/>
        </a:xfrm>
        <a:prstGeom prst="rect">
          <a:avLst/>
        </a:prstGeom>
      </xdr:spPr>
    </xdr:pic>
    <xdr:clientData/>
  </xdr:twoCellAnchor>
  <xdr:twoCellAnchor editAs="oneCell">
    <xdr:from>
      <xdr:col>16</xdr:col>
      <xdr:colOff>14941</xdr:colOff>
      <xdr:row>6</xdr:row>
      <xdr:rowOff>2</xdr:rowOff>
    </xdr:from>
    <xdr:to>
      <xdr:col>16</xdr:col>
      <xdr:colOff>347615</xdr:colOff>
      <xdr:row>8</xdr:row>
      <xdr:rowOff>108325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819152"/>
          <a:ext cx="332674" cy="406773"/>
        </a:xfrm>
        <a:prstGeom prst="rect">
          <a:avLst/>
        </a:prstGeom>
      </xdr:spPr>
    </xdr:pic>
    <xdr:clientData/>
  </xdr:twoCellAnchor>
  <xdr:oneCellAnchor>
    <xdr:from>
      <xdr:col>19</xdr:col>
      <xdr:colOff>26150</xdr:colOff>
      <xdr:row>5</xdr:row>
      <xdr:rowOff>16573</xdr:rowOff>
    </xdr:from>
    <xdr:ext cx="664879" cy="445218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803973"/>
          <a:ext cx="66487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6</xdr:row>
      <xdr:rowOff>2</xdr:rowOff>
    </xdr:from>
    <xdr:ext cx="332674" cy="406772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81915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27</xdr:row>
      <xdr:rowOff>16573</xdr:rowOff>
    </xdr:from>
    <xdr:ext cx="661144" cy="448637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0" y="2842323"/>
          <a:ext cx="661144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28</xdr:row>
      <xdr:rowOff>2</xdr:rowOff>
    </xdr:from>
    <xdr:ext cx="332674" cy="406284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28575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26149</xdr:colOff>
      <xdr:row>27</xdr:row>
      <xdr:rowOff>16573</xdr:rowOff>
    </xdr:from>
    <xdr:ext cx="649939" cy="445218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49" y="2842323"/>
          <a:ext cx="64993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28</xdr:row>
      <xdr:rowOff>2</xdr:rowOff>
    </xdr:from>
    <xdr:ext cx="332674" cy="406772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2857502"/>
          <a:ext cx="332674" cy="406772"/>
        </a:xfrm>
        <a:prstGeom prst="rect">
          <a:avLst/>
        </a:prstGeom>
      </xdr:spPr>
    </xdr:pic>
    <xdr:clientData/>
  </xdr:oneCellAnchor>
  <xdr:oneCellAnchor>
    <xdr:from>
      <xdr:col>2</xdr:col>
      <xdr:colOff>751</xdr:colOff>
      <xdr:row>49</xdr:row>
      <xdr:rowOff>16573</xdr:rowOff>
    </xdr:from>
    <xdr:ext cx="638732" cy="448637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51" y="4880673"/>
          <a:ext cx="638732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50</xdr:row>
      <xdr:rowOff>2</xdr:rowOff>
    </xdr:from>
    <xdr:ext cx="332674" cy="406284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489585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19830</xdr:colOff>
      <xdr:row>49</xdr:row>
      <xdr:rowOff>13127</xdr:rowOff>
    </xdr:from>
    <xdr:ext cx="674934" cy="445218"/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8330" y="4877227"/>
          <a:ext cx="674934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50</xdr:row>
      <xdr:rowOff>2</xdr:rowOff>
    </xdr:from>
    <xdr:ext cx="332674" cy="406772"/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4895852"/>
          <a:ext cx="332674" cy="406772"/>
        </a:xfrm>
        <a:prstGeom prst="rect">
          <a:avLst/>
        </a:prstGeom>
      </xdr:spPr>
    </xdr:pic>
    <xdr:clientData/>
  </xdr:oneCellAnchor>
  <xdr:oneCellAnchor>
    <xdr:from>
      <xdr:col>2</xdr:col>
      <xdr:colOff>14940</xdr:colOff>
      <xdr:row>71</xdr:row>
      <xdr:rowOff>16573</xdr:rowOff>
    </xdr:from>
    <xdr:ext cx="623795" cy="448637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40" y="6919023"/>
          <a:ext cx="623795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72</xdr:row>
      <xdr:rowOff>2</xdr:rowOff>
    </xdr:from>
    <xdr:ext cx="332674" cy="406284"/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69342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26149</xdr:colOff>
      <xdr:row>71</xdr:row>
      <xdr:rowOff>16573</xdr:rowOff>
    </xdr:from>
    <xdr:ext cx="668615" cy="445218"/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49" y="6919023"/>
          <a:ext cx="668615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72</xdr:row>
      <xdr:rowOff>2</xdr:rowOff>
    </xdr:from>
    <xdr:ext cx="332674" cy="406772"/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693420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93</xdr:row>
      <xdr:rowOff>16573</xdr:rowOff>
    </xdr:from>
    <xdr:ext cx="646203" cy="448637"/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0" y="8957373"/>
          <a:ext cx="646203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94</xdr:row>
      <xdr:rowOff>2</xdr:rowOff>
    </xdr:from>
    <xdr:ext cx="332674" cy="406284"/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897255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26150</xdr:colOff>
      <xdr:row>93</xdr:row>
      <xdr:rowOff>16573</xdr:rowOff>
    </xdr:from>
    <xdr:ext cx="653673" cy="445218"/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8957373"/>
          <a:ext cx="653673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94</xdr:row>
      <xdr:rowOff>2</xdr:rowOff>
    </xdr:from>
    <xdr:ext cx="332674" cy="406772"/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897255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115</xdr:row>
      <xdr:rowOff>16573</xdr:rowOff>
    </xdr:from>
    <xdr:ext cx="664879" cy="448637"/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0" y="10995723"/>
          <a:ext cx="664879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116</xdr:row>
      <xdr:rowOff>2</xdr:rowOff>
    </xdr:from>
    <xdr:ext cx="332674" cy="406284"/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110109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26150</xdr:colOff>
      <xdr:row>115</xdr:row>
      <xdr:rowOff>16573</xdr:rowOff>
    </xdr:from>
    <xdr:ext cx="657409" cy="445218"/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10995723"/>
          <a:ext cx="65740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116</xdr:row>
      <xdr:rowOff>2</xdr:rowOff>
    </xdr:from>
    <xdr:ext cx="332674" cy="406772"/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11010902"/>
          <a:ext cx="332674" cy="406772"/>
        </a:xfrm>
        <a:prstGeom prst="rect">
          <a:avLst/>
        </a:prstGeom>
      </xdr:spPr>
    </xdr:pic>
    <xdr:clientData/>
  </xdr:oneCellAnchor>
  <xdr:oneCellAnchor>
    <xdr:from>
      <xdr:col>2</xdr:col>
      <xdr:colOff>6612</xdr:colOff>
      <xdr:row>138</xdr:row>
      <xdr:rowOff>16573</xdr:rowOff>
    </xdr:from>
    <xdr:ext cx="632124" cy="448637"/>
    <xdr:pic>
      <xdr:nvPicPr>
        <xdr:cNvPr id="40" name="Imagen 3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12" y="19149123"/>
          <a:ext cx="632124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139</xdr:row>
      <xdr:rowOff>2</xdr:rowOff>
    </xdr:from>
    <xdr:ext cx="332674" cy="406284"/>
    <xdr:pic>
      <xdr:nvPicPr>
        <xdr:cNvPr id="41" name="Imagen 4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191643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26150</xdr:colOff>
      <xdr:row>138</xdr:row>
      <xdr:rowOff>16573</xdr:rowOff>
    </xdr:from>
    <xdr:ext cx="642467" cy="445218"/>
    <xdr:pic>
      <xdr:nvPicPr>
        <xdr:cNvPr id="42" name="Imagen 4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19149123"/>
          <a:ext cx="642467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139</xdr:row>
      <xdr:rowOff>2</xdr:rowOff>
    </xdr:from>
    <xdr:ext cx="332674" cy="406772"/>
    <xdr:pic>
      <xdr:nvPicPr>
        <xdr:cNvPr id="43" name="Imagen 4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19164302"/>
          <a:ext cx="332674" cy="406772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219807</xdr:colOff>
      <xdr:row>0</xdr:row>
      <xdr:rowOff>19538</xdr:rowOff>
    </xdr:from>
    <xdr:to>
      <xdr:col>34</xdr:col>
      <xdr:colOff>367892</xdr:colOff>
      <xdr:row>4</xdr:row>
      <xdr:rowOff>48847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5657" y="19538"/>
          <a:ext cx="1005334" cy="740509"/>
        </a:xfrm>
        <a:prstGeom prst="rect">
          <a:avLst/>
        </a:prstGeom>
      </xdr:spPr>
    </xdr:pic>
    <xdr:clientData/>
  </xdr:twoCellAnchor>
  <xdr:twoCellAnchor editAs="oneCell">
    <xdr:from>
      <xdr:col>2</xdr:col>
      <xdr:colOff>19537</xdr:colOff>
      <xdr:row>0</xdr:row>
      <xdr:rowOff>19538</xdr:rowOff>
    </xdr:from>
    <xdr:to>
      <xdr:col>2</xdr:col>
      <xdr:colOff>540939</xdr:colOff>
      <xdr:row>4</xdr:row>
      <xdr:rowOff>9770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37" y="19538"/>
          <a:ext cx="521402" cy="701432"/>
        </a:xfrm>
        <a:prstGeom prst="rect">
          <a:avLst/>
        </a:prstGeom>
      </xdr:spPr>
    </xdr:pic>
    <xdr:clientData/>
  </xdr:twoCellAnchor>
  <xdr:twoCellAnchor editAs="oneCell">
    <xdr:from>
      <xdr:col>1</xdr:col>
      <xdr:colOff>35896</xdr:colOff>
      <xdr:row>5</xdr:row>
      <xdr:rowOff>28590</xdr:rowOff>
    </xdr:from>
    <xdr:to>
      <xdr:col>3</xdr:col>
      <xdr:colOff>15916</xdr:colOff>
      <xdr:row>9</xdr:row>
      <xdr:rowOff>22957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96" y="815990"/>
          <a:ext cx="634070" cy="445217"/>
        </a:xfrm>
        <a:prstGeom prst="rect">
          <a:avLst/>
        </a:prstGeom>
      </xdr:spPr>
    </xdr:pic>
    <xdr:clientData/>
  </xdr:twoCellAnchor>
  <xdr:twoCellAnchor editAs="oneCell">
    <xdr:from>
      <xdr:col>16</xdr:col>
      <xdr:colOff>14941</xdr:colOff>
      <xdr:row>6</xdr:row>
      <xdr:rowOff>2</xdr:rowOff>
    </xdr:from>
    <xdr:to>
      <xdr:col>16</xdr:col>
      <xdr:colOff>347615</xdr:colOff>
      <xdr:row>8</xdr:row>
      <xdr:rowOff>108325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819152"/>
          <a:ext cx="332674" cy="406773"/>
        </a:xfrm>
        <a:prstGeom prst="rect">
          <a:avLst/>
        </a:prstGeom>
      </xdr:spPr>
    </xdr:pic>
    <xdr:clientData/>
  </xdr:twoCellAnchor>
  <xdr:oneCellAnchor>
    <xdr:from>
      <xdr:col>19</xdr:col>
      <xdr:colOff>26150</xdr:colOff>
      <xdr:row>5</xdr:row>
      <xdr:rowOff>16573</xdr:rowOff>
    </xdr:from>
    <xdr:ext cx="664879" cy="445218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803973"/>
          <a:ext cx="66487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6</xdr:row>
      <xdr:rowOff>2</xdr:rowOff>
    </xdr:from>
    <xdr:ext cx="332674" cy="406772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81915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27</xdr:row>
      <xdr:rowOff>16573</xdr:rowOff>
    </xdr:from>
    <xdr:ext cx="661144" cy="448637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0" y="2842323"/>
          <a:ext cx="661144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28</xdr:row>
      <xdr:rowOff>2</xdr:rowOff>
    </xdr:from>
    <xdr:ext cx="332674" cy="406284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28575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26149</xdr:colOff>
      <xdr:row>27</xdr:row>
      <xdr:rowOff>16573</xdr:rowOff>
    </xdr:from>
    <xdr:ext cx="649939" cy="445218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49" y="2842323"/>
          <a:ext cx="64993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28</xdr:row>
      <xdr:rowOff>2</xdr:rowOff>
    </xdr:from>
    <xdr:ext cx="332674" cy="406772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2857502"/>
          <a:ext cx="332674" cy="406772"/>
        </a:xfrm>
        <a:prstGeom prst="rect">
          <a:avLst/>
        </a:prstGeom>
      </xdr:spPr>
    </xdr:pic>
    <xdr:clientData/>
  </xdr:oneCellAnchor>
  <xdr:oneCellAnchor>
    <xdr:from>
      <xdr:col>2</xdr:col>
      <xdr:colOff>751</xdr:colOff>
      <xdr:row>49</xdr:row>
      <xdr:rowOff>16573</xdr:rowOff>
    </xdr:from>
    <xdr:ext cx="638732" cy="448637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51" y="4880673"/>
          <a:ext cx="638732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50</xdr:row>
      <xdr:rowOff>2</xdr:rowOff>
    </xdr:from>
    <xdr:ext cx="332674" cy="406284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489585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19830</xdr:colOff>
      <xdr:row>49</xdr:row>
      <xdr:rowOff>13127</xdr:rowOff>
    </xdr:from>
    <xdr:ext cx="674934" cy="445218"/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8330" y="4877227"/>
          <a:ext cx="674934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50</xdr:row>
      <xdr:rowOff>2</xdr:rowOff>
    </xdr:from>
    <xdr:ext cx="332674" cy="406772"/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4895852"/>
          <a:ext cx="332674" cy="406772"/>
        </a:xfrm>
        <a:prstGeom prst="rect">
          <a:avLst/>
        </a:prstGeom>
      </xdr:spPr>
    </xdr:pic>
    <xdr:clientData/>
  </xdr:oneCellAnchor>
  <xdr:oneCellAnchor>
    <xdr:from>
      <xdr:col>2</xdr:col>
      <xdr:colOff>14940</xdr:colOff>
      <xdr:row>71</xdr:row>
      <xdr:rowOff>16573</xdr:rowOff>
    </xdr:from>
    <xdr:ext cx="623795" cy="448637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40" y="6919023"/>
          <a:ext cx="623795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72</xdr:row>
      <xdr:rowOff>2</xdr:rowOff>
    </xdr:from>
    <xdr:ext cx="332674" cy="406284"/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69342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26149</xdr:colOff>
      <xdr:row>71</xdr:row>
      <xdr:rowOff>16573</xdr:rowOff>
    </xdr:from>
    <xdr:ext cx="668615" cy="445218"/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49" y="6919023"/>
          <a:ext cx="668615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72</xdr:row>
      <xdr:rowOff>2</xdr:rowOff>
    </xdr:from>
    <xdr:ext cx="332674" cy="406772"/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693420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93</xdr:row>
      <xdr:rowOff>16573</xdr:rowOff>
    </xdr:from>
    <xdr:ext cx="646203" cy="448637"/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0" y="8957373"/>
          <a:ext cx="646203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94</xdr:row>
      <xdr:rowOff>2</xdr:rowOff>
    </xdr:from>
    <xdr:ext cx="332674" cy="406284"/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897255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26150</xdr:colOff>
      <xdr:row>93</xdr:row>
      <xdr:rowOff>16573</xdr:rowOff>
    </xdr:from>
    <xdr:ext cx="653673" cy="445218"/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8957373"/>
          <a:ext cx="653673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94</xdr:row>
      <xdr:rowOff>2</xdr:rowOff>
    </xdr:from>
    <xdr:ext cx="332674" cy="406772"/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897255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115</xdr:row>
      <xdr:rowOff>16573</xdr:rowOff>
    </xdr:from>
    <xdr:ext cx="664879" cy="448637"/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0" y="10995723"/>
          <a:ext cx="664879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116</xdr:row>
      <xdr:rowOff>2</xdr:rowOff>
    </xdr:from>
    <xdr:ext cx="332674" cy="406284"/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110109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26150</xdr:colOff>
      <xdr:row>115</xdr:row>
      <xdr:rowOff>16573</xdr:rowOff>
    </xdr:from>
    <xdr:ext cx="657409" cy="445218"/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10995723"/>
          <a:ext cx="65740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116</xdr:row>
      <xdr:rowOff>2</xdr:rowOff>
    </xdr:from>
    <xdr:ext cx="332674" cy="406772"/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11010902"/>
          <a:ext cx="332674" cy="406772"/>
        </a:xfrm>
        <a:prstGeom prst="rect">
          <a:avLst/>
        </a:prstGeom>
      </xdr:spPr>
    </xdr:pic>
    <xdr:clientData/>
  </xdr:oneCellAnchor>
  <xdr:oneCellAnchor>
    <xdr:from>
      <xdr:col>2</xdr:col>
      <xdr:colOff>6612</xdr:colOff>
      <xdr:row>138</xdr:row>
      <xdr:rowOff>16573</xdr:rowOff>
    </xdr:from>
    <xdr:ext cx="632124" cy="448637"/>
    <xdr:pic>
      <xdr:nvPicPr>
        <xdr:cNvPr id="40" name="Imagen 3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12" y="19149123"/>
          <a:ext cx="632124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139</xdr:row>
      <xdr:rowOff>2</xdr:rowOff>
    </xdr:from>
    <xdr:ext cx="332674" cy="406284"/>
    <xdr:pic>
      <xdr:nvPicPr>
        <xdr:cNvPr id="41" name="Imagen 4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191643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26150</xdr:colOff>
      <xdr:row>138</xdr:row>
      <xdr:rowOff>16573</xdr:rowOff>
    </xdr:from>
    <xdr:ext cx="642467" cy="445218"/>
    <xdr:pic>
      <xdr:nvPicPr>
        <xdr:cNvPr id="42" name="Imagen 4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19149123"/>
          <a:ext cx="642467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139</xdr:row>
      <xdr:rowOff>2</xdr:rowOff>
    </xdr:from>
    <xdr:ext cx="332674" cy="406772"/>
    <xdr:pic>
      <xdr:nvPicPr>
        <xdr:cNvPr id="43" name="Imagen 4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19164302"/>
          <a:ext cx="332674" cy="406772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219807</xdr:colOff>
      <xdr:row>0</xdr:row>
      <xdr:rowOff>19538</xdr:rowOff>
    </xdr:from>
    <xdr:to>
      <xdr:col>34</xdr:col>
      <xdr:colOff>367890</xdr:colOff>
      <xdr:row>4</xdr:row>
      <xdr:rowOff>48847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5657" y="19538"/>
          <a:ext cx="1005334" cy="740509"/>
        </a:xfrm>
        <a:prstGeom prst="rect">
          <a:avLst/>
        </a:prstGeom>
      </xdr:spPr>
    </xdr:pic>
    <xdr:clientData/>
  </xdr:twoCellAnchor>
  <xdr:twoCellAnchor editAs="oneCell">
    <xdr:from>
      <xdr:col>2</xdr:col>
      <xdr:colOff>19537</xdr:colOff>
      <xdr:row>0</xdr:row>
      <xdr:rowOff>19538</xdr:rowOff>
    </xdr:from>
    <xdr:to>
      <xdr:col>2</xdr:col>
      <xdr:colOff>540939</xdr:colOff>
      <xdr:row>4</xdr:row>
      <xdr:rowOff>9770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37" y="19538"/>
          <a:ext cx="521402" cy="701432"/>
        </a:xfrm>
        <a:prstGeom prst="rect">
          <a:avLst/>
        </a:prstGeom>
      </xdr:spPr>
    </xdr:pic>
    <xdr:clientData/>
  </xdr:twoCellAnchor>
  <xdr:twoCellAnchor editAs="oneCell">
    <xdr:from>
      <xdr:col>1</xdr:col>
      <xdr:colOff>35896</xdr:colOff>
      <xdr:row>5</xdr:row>
      <xdr:rowOff>28590</xdr:rowOff>
    </xdr:from>
    <xdr:to>
      <xdr:col>3</xdr:col>
      <xdr:colOff>15917</xdr:colOff>
      <xdr:row>9</xdr:row>
      <xdr:rowOff>22957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96" y="815990"/>
          <a:ext cx="634070" cy="445217"/>
        </a:xfrm>
        <a:prstGeom prst="rect">
          <a:avLst/>
        </a:prstGeom>
      </xdr:spPr>
    </xdr:pic>
    <xdr:clientData/>
  </xdr:twoCellAnchor>
  <xdr:twoCellAnchor editAs="oneCell">
    <xdr:from>
      <xdr:col>16</xdr:col>
      <xdr:colOff>14941</xdr:colOff>
      <xdr:row>6</xdr:row>
      <xdr:rowOff>2</xdr:rowOff>
    </xdr:from>
    <xdr:to>
      <xdr:col>16</xdr:col>
      <xdr:colOff>347615</xdr:colOff>
      <xdr:row>8</xdr:row>
      <xdr:rowOff>108325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819152"/>
          <a:ext cx="332674" cy="406773"/>
        </a:xfrm>
        <a:prstGeom prst="rect">
          <a:avLst/>
        </a:prstGeom>
      </xdr:spPr>
    </xdr:pic>
    <xdr:clientData/>
  </xdr:twoCellAnchor>
  <xdr:oneCellAnchor>
    <xdr:from>
      <xdr:col>19</xdr:col>
      <xdr:colOff>26150</xdr:colOff>
      <xdr:row>5</xdr:row>
      <xdr:rowOff>16573</xdr:rowOff>
    </xdr:from>
    <xdr:ext cx="664879" cy="445218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803973"/>
          <a:ext cx="66487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6</xdr:row>
      <xdr:rowOff>2</xdr:rowOff>
    </xdr:from>
    <xdr:ext cx="332674" cy="406772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81915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27</xdr:row>
      <xdr:rowOff>16573</xdr:rowOff>
    </xdr:from>
    <xdr:ext cx="661144" cy="448637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0" y="2842323"/>
          <a:ext cx="661144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28</xdr:row>
      <xdr:rowOff>2</xdr:rowOff>
    </xdr:from>
    <xdr:ext cx="332674" cy="406284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2857502"/>
          <a:ext cx="332674" cy="406284"/>
        </a:xfrm>
        <a:prstGeom prst="rect">
          <a:avLst/>
        </a:prstGeom>
      </xdr:spPr>
    </xdr:pic>
    <xdr:clientData/>
  </xdr:oneCellAnchor>
  <xdr:oneCellAnchor>
    <xdr:from>
      <xdr:col>20</xdr:col>
      <xdr:colOff>6612</xdr:colOff>
      <xdr:row>27</xdr:row>
      <xdr:rowOff>16573</xdr:rowOff>
    </xdr:from>
    <xdr:ext cx="632124" cy="448637"/>
    <xdr:pic>
      <xdr:nvPicPr>
        <xdr:cNvPr id="44" name="Imagen 4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12" y="5058473"/>
          <a:ext cx="632124" cy="448637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28</xdr:row>
      <xdr:rowOff>2</xdr:rowOff>
    </xdr:from>
    <xdr:ext cx="332674" cy="406284"/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3041" y="5075769"/>
          <a:ext cx="332674" cy="40628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219807</xdr:colOff>
      <xdr:row>0</xdr:row>
      <xdr:rowOff>19538</xdr:rowOff>
    </xdr:from>
    <xdr:to>
      <xdr:col>34</xdr:col>
      <xdr:colOff>367892</xdr:colOff>
      <xdr:row>4</xdr:row>
      <xdr:rowOff>48847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1557" y="19538"/>
          <a:ext cx="1005335" cy="740509"/>
        </a:xfrm>
        <a:prstGeom prst="rect">
          <a:avLst/>
        </a:prstGeom>
      </xdr:spPr>
    </xdr:pic>
    <xdr:clientData/>
  </xdr:twoCellAnchor>
  <xdr:twoCellAnchor editAs="oneCell">
    <xdr:from>
      <xdr:col>2</xdr:col>
      <xdr:colOff>19537</xdr:colOff>
      <xdr:row>0</xdr:row>
      <xdr:rowOff>19538</xdr:rowOff>
    </xdr:from>
    <xdr:to>
      <xdr:col>2</xdr:col>
      <xdr:colOff>540939</xdr:colOff>
      <xdr:row>4</xdr:row>
      <xdr:rowOff>9770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337" y="19538"/>
          <a:ext cx="521402" cy="701432"/>
        </a:xfrm>
        <a:prstGeom prst="rect">
          <a:avLst/>
        </a:prstGeom>
      </xdr:spPr>
    </xdr:pic>
    <xdr:clientData/>
  </xdr:twoCellAnchor>
  <xdr:twoCellAnchor editAs="oneCell">
    <xdr:from>
      <xdr:col>1</xdr:col>
      <xdr:colOff>35896</xdr:colOff>
      <xdr:row>5</xdr:row>
      <xdr:rowOff>28590</xdr:rowOff>
    </xdr:from>
    <xdr:to>
      <xdr:col>3</xdr:col>
      <xdr:colOff>15917</xdr:colOff>
      <xdr:row>9</xdr:row>
      <xdr:rowOff>22957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96" y="815990"/>
          <a:ext cx="634070" cy="445217"/>
        </a:xfrm>
        <a:prstGeom prst="rect">
          <a:avLst/>
        </a:prstGeom>
      </xdr:spPr>
    </xdr:pic>
    <xdr:clientData/>
  </xdr:twoCellAnchor>
  <xdr:twoCellAnchor editAs="oneCell">
    <xdr:from>
      <xdr:col>16</xdr:col>
      <xdr:colOff>14941</xdr:colOff>
      <xdr:row>6</xdr:row>
      <xdr:rowOff>2</xdr:rowOff>
    </xdr:from>
    <xdr:to>
      <xdr:col>16</xdr:col>
      <xdr:colOff>347615</xdr:colOff>
      <xdr:row>8</xdr:row>
      <xdr:rowOff>108325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6241" y="819152"/>
          <a:ext cx="332674" cy="406773"/>
        </a:xfrm>
        <a:prstGeom prst="rect">
          <a:avLst/>
        </a:prstGeom>
      </xdr:spPr>
    </xdr:pic>
    <xdr:clientData/>
  </xdr:twoCellAnchor>
  <xdr:oneCellAnchor>
    <xdr:from>
      <xdr:col>19</xdr:col>
      <xdr:colOff>26150</xdr:colOff>
      <xdr:row>5</xdr:row>
      <xdr:rowOff>16573</xdr:rowOff>
    </xdr:from>
    <xdr:ext cx="664879" cy="445218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0550" y="803973"/>
          <a:ext cx="66487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6</xdr:row>
      <xdr:rowOff>2</xdr:rowOff>
    </xdr:from>
    <xdr:ext cx="332674" cy="406772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3941" y="81915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27</xdr:row>
      <xdr:rowOff>16573</xdr:rowOff>
    </xdr:from>
    <xdr:ext cx="661144" cy="448637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850" y="2842323"/>
          <a:ext cx="661144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28</xdr:row>
      <xdr:rowOff>2</xdr:rowOff>
    </xdr:from>
    <xdr:ext cx="332674" cy="406284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6241" y="28575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26149</xdr:colOff>
      <xdr:row>27</xdr:row>
      <xdr:rowOff>16573</xdr:rowOff>
    </xdr:from>
    <xdr:ext cx="649939" cy="445218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0549" y="2842323"/>
          <a:ext cx="64993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28</xdr:row>
      <xdr:rowOff>2</xdr:rowOff>
    </xdr:from>
    <xdr:ext cx="332674" cy="406772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3941" y="2857502"/>
          <a:ext cx="332674" cy="406772"/>
        </a:xfrm>
        <a:prstGeom prst="rect">
          <a:avLst/>
        </a:prstGeom>
      </xdr:spPr>
    </xdr:pic>
    <xdr:clientData/>
  </xdr:oneCellAnchor>
  <xdr:oneCellAnchor>
    <xdr:from>
      <xdr:col>2</xdr:col>
      <xdr:colOff>751</xdr:colOff>
      <xdr:row>49</xdr:row>
      <xdr:rowOff>16573</xdr:rowOff>
    </xdr:from>
    <xdr:ext cx="638732" cy="448637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551" y="4880673"/>
          <a:ext cx="638732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50</xdr:row>
      <xdr:rowOff>2</xdr:rowOff>
    </xdr:from>
    <xdr:ext cx="332674" cy="406284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6241" y="489585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19830</xdr:colOff>
      <xdr:row>49</xdr:row>
      <xdr:rowOff>13127</xdr:rowOff>
    </xdr:from>
    <xdr:ext cx="674934" cy="445218"/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4230" y="4877227"/>
          <a:ext cx="674934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50</xdr:row>
      <xdr:rowOff>2</xdr:rowOff>
    </xdr:from>
    <xdr:ext cx="332674" cy="406772"/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3941" y="4895852"/>
          <a:ext cx="332674" cy="406772"/>
        </a:xfrm>
        <a:prstGeom prst="rect">
          <a:avLst/>
        </a:prstGeom>
      </xdr:spPr>
    </xdr:pic>
    <xdr:clientData/>
  </xdr:oneCellAnchor>
  <xdr:oneCellAnchor>
    <xdr:from>
      <xdr:col>2</xdr:col>
      <xdr:colOff>14940</xdr:colOff>
      <xdr:row>71</xdr:row>
      <xdr:rowOff>16573</xdr:rowOff>
    </xdr:from>
    <xdr:ext cx="623795" cy="448637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740" y="6919023"/>
          <a:ext cx="623795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72</xdr:row>
      <xdr:rowOff>2</xdr:rowOff>
    </xdr:from>
    <xdr:ext cx="332674" cy="406284"/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6241" y="69342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26149</xdr:colOff>
      <xdr:row>71</xdr:row>
      <xdr:rowOff>16573</xdr:rowOff>
    </xdr:from>
    <xdr:ext cx="668615" cy="445218"/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0549" y="6919023"/>
          <a:ext cx="668615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72</xdr:row>
      <xdr:rowOff>2</xdr:rowOff>
    </xdr:from>
    <xdr:ext cx="332674" cy="406772"/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3941" y="693420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93</xdr:row>
      <xdr:rowOff>16573</xdr:rowOff>
    </xdr:from>
    <xdr:ext cx="646203" cy="448637"/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850" y="8957373"/>
          <a:ext cx="646203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94</xdr:row>
      <xdr:rowOff>2</xdr:rowOff>
    </xdr:from>
    <xdr:ext cx="332674" cy="406284"/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6241" y="897255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26150</xdr:colOff>
      <xdr:row>93</xdr:row>
      <xdr:rowOff>16573</xdr:rowOff>
    </xdr:from>
    <xdr:ext cx="653673" cy="445218"/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0550" y="8957373"/>
          <a:ext cx="653673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94</xdr:row>
      <xdr:rowOff>2</xdr:rowOff>
    </xdr:from>
    <xdr:ext cx="332674" cy="406772"/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3941" y="8972552"/>
          <a:ext cx="332674" cy="406772"/>
        </a:xfrm>
        <a:prstGeom prst="rect">
          <a:avLst/>
        </a:prstGeom>
      </xdr:spPr>
    </xdr:pic>
    <xdr:clientData/>
  </xdr:oneCellAnchor>
  <xdr:oneCellAnchor>
    <xdr:from>
      <xdr:col>2</xdr:col>
      <xdr:colOff>6612</xdr:colOff>
      <xdr:row>115</xdr:row>
      <xdr:rowOff>16573</xdr:rowOff>
    </xdr:from>
    <xdr:ext cx="632124" cy="448637"/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12" y="10995723"/>
          <a:ext cx="632124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116</xdr:row>
      <xdr:rowOff>2</xdr:rowOff>
    </xdr:from>
    <xdr:ext cx="332674" cy="406284"/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6241" y="110109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26150</xdr:colOff>
      <xdr:row>115</xdr:row>
      <xdr:rowOff>16573</xdr:rowOff>
    </xdr:from>
    <xdr:ext cx="642467" cy="445218"/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0550" y="10995723"/>
          <a:ext cx="642467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116</xdr:row>
      <xdr:rowOff>2</xdr:rowOff>
    </xdr:from>
    <xdr:ext cx="332674" cy="406772"/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3941" y="11010902"/>
          <a:ext cx="332674" cy="40677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219807</xdr:colOff>
      <xdr:row>0</xdr:row>
      <xdr:rowOff>19538</xdr:rowOff>
    </xdr:from>
    <xdr:to>
      <xdr:col>34</xdr:col>
      <xdr:colOff>367891</xdr:colOff>
      <xdr:row>4</xdr:row>
      <xdr:rowOff>48847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5657" y="19538"/>
          <a:ext cx="1005334" cy="740509"/>
        </a:xfrm>
        <a:prstGeom prst="rect">
          <a:avLst/>
        </a:prstGeom>
      </xdr:spPr>
    </xdr:pic>
    <xdr:clientData/>
  </xdr:twoCellAnchor>
  <xdr:twoCellAnchor editAs="oneCell">
    <xdr:from>
      <xdr:col>2</xdr:col>
      <xdr:colOff>19537</xdr:colOff>
      <xdr:row>0</xdr:row>
      <xdr:rowOff>19538</xdr:rowOff>
    </xdr:from>
    <xdr:to>
      <xdr:col>2</xdr:col>
      <xdr:colOff>540939</xdr:colOff>
      <xdr:row>4</xdr:row>
      <xdr:rowOff>9770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37" y="19538"/>
          <a:ext cx="521402" cy="701432"/>
        </a:xfrm>
        <a:prstGeom prst="rect">
          <a:avLst/>
        </a:prstGeom>
      </xdr:spPr>
    </xdr:pic>
    <xdr:clientData/>
  </xdr:twoCellAnchor>
  <xdr:twoCellAnchor editAs="oneCell">
    <xdr:from>
      <xdr:col>1</xdr:col>
      <xdr:colOff>35896</xdr:colOff>
      <xdr:row>5</xdr:row>
      <xdr:rowOff>28590</xdr:rowOff>
    </xdr:from>
    <xdr:to>
      <xdr:col>3</xdr:col>
      <xdr:colOff>15916</xdr:colOff>
      <xdr:row>9</xdr:row>
      <xdr:rowOff>22957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96" y="815990"/>
          <a:ext cx="634070" cy="445217"/>
        </a:xfrm>
        <a:prstGeom prst="rect">
          <a:avLst/>
        </a:prstGeom>
      </xdr:spPr>
    </xdr:pic>
    <xdr:clientData/>
  </xdr:twoCellAnchor>
  <xdr:twoCellAnchor editAs="oneCell">
    <xdr:from>
      <xdr:col>16</xdr:col>
      <xdr:colOff>14941</xdr:colOff>
      <xdr:row>6</xdr:row>
      <xdr:rowOff>2</xdr:rowOff>
    </xdr:from>
    <xdr:to>
      <xdr:col>16</xdr:col>
      <xdr:colOff>347615</xdr:colOff>
      <xdr:row>8</xdr:row>
      <xdr:rowOff>108325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819152"/>
          <a:ext cx="332674" cy="406773"/>
        </a:xfrm>
        <a:prstGeom prst="rect">
          <a:avLst/>
        </a:prstGeom>
      </xdr:spPr>
    </xdr:pic>
    <xdr:clientData/>
  </xdr:twoCellAnchor>
  <xdr:oneCellAnchor>
    <xdr:from>
      <xdr:col>19</xdr:col>
      <xdr:colOff>26150</xdr:colOff>
      <xdr:row>5</xdr:row>
      <xdr:rowOff>16573</xdr:rowOff>
    </xdr:from>
    <xdr:ext cx="664879" cy="445218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803973"/>
          <a:ext cx="66487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6</xdr:row>
      <xdr:rowOff>2</xdr:rowOff>
    </xdr:from>
    <xdr:ext cx="332674" cy="406772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81915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27</xdr:row>
      <xdr:rowOff>16573</xdr:rowOff>
    </xdr:from>
    <xdr:ext cx="661144" cy="448637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0" y="2842323"/>
          <a:ext cx="661144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28</xdr:row>
      <xdr:rowOff>2</xdr:rowOff>
    </xdr:from>
    <xdr:ext cx="332674" cy="406284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28575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26149</xdr:colOff>
      <xdr:row>27</xdr:row>
      <xdr:rowOff>16573</xdr:rowOff>
    </xdr:from>
    <xdr:ext cx="649939" cy="445218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49" y="2842323"/>
          <a:ext cx="64993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28</xdr:row>
      <xdr:rowOff>2</xdr:rowOff>
    </xdr:from>
    <xdr:ext cx="332674" cy="406772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2857502"/>
          <a:ext cx="332674" cy="406772"/>
        </a:xfrm>
        <a:prstGeom prst="rect">
          <a:avLst/>
        </a:prstGeom>
      </xdr:spPr>
    </xdr:pic>
    <xdr:clientData/>
  </xdr:oneCellAnchor>
  <xdr:oneCellAnchor>
    <xdr:from>
      <xdr:col>2</xdr:col>
      <xdr:colOff>6612</xdr:colOff>
      <xdr:row>49</xdr:row>
      <xdr:rowOff>16573</xdr:rowOff>
    </xdr:from>
    <xdr:ext cx="632124" cy="448637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12" y="4880673"/>
          <a:ext cx="632124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50</xdr:row>
      <xdr:rowOff>2</xdr:rowOff>
    </xdr:from>
    <xdr:ext cx="332674" cy="406284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4895852"/>
          <a:ext cx="332674" cy="40628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219807</xdr:colOff>
      <xdr:row>0</xdr:row>
      <xdr:rowOff>19538</xdr:rowOff>
    </xdr:from>
    <xdr:to>
      <xdr:col>34</xdr:col>
      <xdr:colOff>367891</xdr:colOff>
      <xdr:row>4</xdr:row>
      <xdr:rowOff>48847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5657" y="19538"/>
          <a:ext cx="1005334" cy="740509"/>
        </a:xfrm>
        <a:prstGeom prst="rect">
          <a:avLst/>
        </a:prstGeom>
      </xdr:spPr>
    </xdr:pic>
    <xdr:clientData/>
  </xdr:twoCellAnchor>
  <xdr:twoCellAnchor editAs="oneCell">
    <xdr:from>
      <xdr:col>2</xdr:col>
      <xdr:colOff>19537</xdr:colOff>
      <xdr:row>0</xdr:row>
      <xdr:rowOff>19538</xdr:rowOff>
    </xdr:from>
    <xdr:to>
      <xdr:col>2</xdr:col>
      <xdr:colOff>540939</xdr:colOff>
      <xdr:row>4</xdr:row>
      <xdr:rowOff>9770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37" y="19538"/>
          <a:ext cx="521402" cy="701432"/>
        </a:xfrm>
        <a:prstGeom prst="rect">
          <a:avLst/>
        </a:prstGeom>
      </xdr:spPr>
    </xdr:pic>
    <xdr:clientData/>
  </xdr:twoCellAnchor>
  <xdr:twoCellAnchor editAs="oneCell">
    <xdr:from>
      <xdr:col>1</xdr:col>
      <xdr:colOff>35896</xdr:colOff>
      <xdr:row>5</xdr:row>
      <xdr:rowOff>28590</xdr:rowOff>
    </xdr:from>
    <xdr:to>
      <xdr:col>3</xdr:col>
      <xdr:colOff>15916</xdr:colOff>
      <xdr:row>9</xdr:row>
      <xdr:rowOff>22957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96" y="815990"/>
          <a:ext cx="634070" cy="445217"/>
        </a:xfrm>
        <a:prstGeom prst="rect">
          <a:avLst/>
        </a:prstGeom>
      </xdr:spPr>
    </xdr:pic>
    <xdr:clientData/>
  </xdr:twoCellAnchor>
  <xdr:twoCellAnchor editAs="oneCell">
    <xdr:from>
      <xdr:col>16</xdr:col>
      <xdr:colOff>14941</xdr:colOff>
      <xdr:row>6</xdr:row>
      <xdr:rowOff>2</xdr:rowOff>
    </xdr:from>
    <xdr:to>
      <xdr:col>16</xdr:col>
      <xdr:colOff>347615</xdr:colOff>
      <xdr:row>8</xdr:row>
      <xdr:rowOff>108325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819152"/>
          <a:ext cx="332674" cy="406773"/>
        </a:xfrm>
        <a:prstGeom prst="rect">
          <a:avLst/>
        </a:prstGeom>
      </xdr:spPr>
    </xdr:pic>
    <xdr:clientData/>
  </xdr:twoCellAnchor>
  <xdr:oneCellAnchor>
    <xdr:from>
      <xdr:col>19</xdr:col>
      <xdr:colOff>26150</xdr:colOff>
      <xdr:row>5</xdr:row>
      <xdr:rowOff>16573</xdr:rowOff>
    </xdr:from>
    <xdr:ext cx="664879" cy="445218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803973"/>
          <a:ext cx="66487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6</xdr:row>
      <xdr:rowOff>2</xdr:rowOff>
    </xdr:from>
    <xdr:ext cx="332674" cy="406772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81915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27</xdr:row>
      <xdr:rowOff>16573</xdr:rowOff>
    </xdr:from>
    <xdr:ext cx="661144" cy="448637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0" y="2842323"/>
          <a:ext cx="661144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28</xdr:row>
      <xdr:rowOff>2</xdr:rowOff>
    </xdr:from>
    <xdr:ext cx="332674" cy="406284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28575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26149</xdr:colOff>
      <xdr:row>27</xdr:row>
      <xdr:rowOff>16573</xdr:rowOff>
    </xdr:from>
    <xdr:ext cx="649939" cy="445218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49" y="2842323"/>
          <a:ext cx="64993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28</xdr:row>
      <xdr:rowOff>2</xdr:rowOff>
    </xdr:from>
    <xdr:ext cx="332674" cy="406772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2857502"/>
          <a:ext cx="332674" cy="406772"/>
        </a:xfrm>
        <a:prstGeom prst="rect">
          <a:avLst/>
        </a:prstGeom>
      </xdr:spPr>
    </xdr:pic>
    <xdr:clientData/>
  </xdr:oneCellAnchor>
  <xdr:oneCellAnchor>
    <xdr:from>
      <xdr:col>2</xdr:col>
      <xdr:colOff>751</xdr:colOff>
      <xdr:row>49</xdr:row>
      <xdr:rowOff>16573</xdr:rowOff>
    </xdr:from>
    <xdr:ext cx="638732" cy="448637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51" y="4880673"/>
          <a:ext cx="638732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50</xdr:row>
      <xdr:rowOff>2</xdr:rowOff>
    </xdr:from>
    <xdr:ext cx="332674" cy="406284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489585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19830</xdr:colOff>
      <xdr:row>49</xdr:row>
      <xdr:rowOff>13127</xdr:rowOff>
    </xdr:from>
    <xdr:ext cx="674934" cy="445218"/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8330" y="4877227"/>
          <a:ext cx="674934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50</xdr:row>
      <xdr:rowOff>2</xdr:rowOff>
    </xdr:from>
    <xdr:ext cx="332674" cy="406772"/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4895852"/>
          <a:ext cx="332674" cy="406772"/>
        </a:xfrm>
        <a:prstGeom prst="rect">
          <a:avLst/>
        </a:prstGeom>
      </xdr:spPr>
    </xdr:pic>
    <xdr:clientData/>
  </xdr:oneCellAnchor>
  <xdr:oneCellAnchor>
    <xdr:from>
      <xdr:col>2</xdr:col>
      <xdr:colOff>14940</xdr:colOff>
      <xdr:row>71</xdr:row>
      <xdr:rowOff>16573</xdr:rowOff>
    </xdr:from>
    <xdr:ext cx="623795" cy="448637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40" y="6919023"/>
          <a:ext cx="623795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72</xdr:row>
      <xdr:rowOff>2</xdr:rowOff>
    </xdr:from>
    <xdr:ext cx="332674" cy="406284"/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69342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26149</xdr:colOff>
      <xdr:row>71</xdr:row>
      <xdr:rowOff>16573</xdr:rowOff>
    </xdr:from>
    <xdr:ext cx="668615" cy="445218"/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49" y="6919023"/>
          <a:ext cx="668615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72</xdr:row>
      <xdr:rowOff>2</xdr:rowOff>
    </xdr:from>
    <xdr:ext cx="332674" cy="406772"/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693420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93</xdr:row>
      <xdr:rowOff>16573</xdr:rowOff>
    </xdr:from>
    <xdr:ext cx="646203" cy="448637"/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0" y="8957373"/>
          <a:ext cx="646203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94</xdr:row>
      <xdr:rowOff>2</xdr:rowOff>
    </xdr:from>
    <xdr:ext cx="332674" cy="406284"/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897255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26150</xdr:colOff>
      <xdr:row>93</xdr:row>
      <xdr:rowOff>16573</xdr:rowOff>
    </xdr:from>
    <xdr:ext cx="653673" cy="445218"/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8957373"/>
          <a:ext cx="653673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94</xdr:row>
      <xdr:rowOff>2</xdr:rowOff>
    </xdr:from>
    <xdr:ext cx="332674" cy="406772"/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897255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115</xdr:row>
      <xdr:rowOff>16573</xdr:rowOff>
    </xdr:from>
    <xdr:ext cx="664879" cy="448637"/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0" y="10995723"/>
          <a:ext cx="664879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116</xdr:row>
      <xdr:rowOff>2</xdr:rowOff>
    </xdr:from>
    <xdr:ext cx="332674" cy="406284"/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110109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26150</xdr:colOff>
      <xdr:row>115</xdr:row>
      <xdr:rowOff>16573</xdr:rowOff>
    </xdr:from>
    <xdr:ext cx="657409" cy="445218"/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10995723"/>
          <a:ext cx="65740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116</xdr:row>
      <xdr:rowOff>2</xdr:rowOff>
    </xdr:from>
    <xdr:ext cx="332674" cy="406772"/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1101090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26151</xdr:colOff>
      <xdr:row>137</xdr:row>
      <xdr:rowOff>16573</xdr:rowOff>
    </xdr:from>
    <xdr:ext cx="642468" cy="448637"/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1" y="13034073"/>
          <a:ext cx="642468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138</xdr:row>
      <xdr:rowOff>2</xdr:rowOff>
    </xdr:from>
    <xdr:ext cx="332674" cy="406284"/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1304925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26149</xdr:colOff>
      <xdr:row>137</xdr:row>
      <xdr:rowOff>16573</xdr:rowOff>
    </xdr:from>
    <xdr:ext cx="668615" cy="445218"/>
    <xdr:pic>
      <xdr:nvPicPr>
        <xdr:cNvPr id="30" name="Imagen 2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49" y="13034073"/>
          <a:ext cx="668615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138</xdr:row>
      <xdr:rowOff>2</xdr:rowOff>
    </xdr:from>
    <xdr:ext cx="332674" cy="406772"/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1304925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159</xdr:row>
      <xdr:rowOff>16573</xdr:rowOff>
    </xdr:from>
    <xdr:ext cx="646203" cy="448637"/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0" y="15072423"/>
          <a:ext cx="646203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160</xdr:row>
      <xdr:rowOff>2</xdr:rowOff>
    </xdr:from>
    <xdr:ext cx="332674" cy="406284"/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150876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26149</xdr:colOff>
      <xdr:row>159</xdr:row>
      <xdr:rowOff>16573</xdr:rowOff>
    </xdr:from>
    <xdr:ext cx="638733" cy="445218"/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49" y="15072423"/>
          <a:ext cx="638733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160</xdr:row>
      <xdr:rowOff>2</xdr:rowOff>
    </xdr:from>
    <xdr:ext cx="332674" cy="406772"/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1508760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181</xdr:row>
      <xdr:rowOff>16573</xdr:rowOff>
    </xdr:from>
    <xdr:ext cx="627526" cy="448637"/>
    <xdr:pic>
      <xdr:nvPicPr>
        <xdr:cNvPr id="36" name="Imagen 3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0" y="17110773"/>
          <a:ext cx="627526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182</xdr:row>
      <xdr:rowOff>2</xdr:rowOff>
    </xdr:from>
    <xdr:ext cx="332674" cy="406284"/>
    <xdr:pic>
      <xdr:nvPicPr>
        <xdr:cNvPr id="37" name="Imagen 3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1712595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26150</xdr:colOff>
      <xdr:row>181</xdr:row>
      <xdr:rowOff>16573</xdr:rowOff>
    </xdr:from>
    <xdr:ext cx="653674" cy="445218"/>
    <xdr:pic>
      <xdr:nvPicPr>
        <xdr:cNvPr id="38" name="Imagen 3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17110773"/>
          <a:ext cx="653674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182</xdr:row>
      <xdr:rowOff>2</xdr:rowOff>
    </xdr:from>
    <xdr:ext cx="332674" cy="406772"/>
    <xdr:pic>
      <xdr:nvPicPr>
        <xdr:cNvPr id="39" name="Imagen 3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17125952"/>
          <a:ext cx="332674" cy="406772"/>
        </a:xfrm>
        <a:prstGeom prst="rect">
          <a:avLst/>
        </a:prstGeom>
      </xdr:spPr>
    </xdr:pic>
    <xdr:clientData/>
  </xdr:oneCellAnchor>
  <xdr:oneCellAnchor>
    <xdr:from>
      <xdr:col>2</xdr:col>
      <xdr:colOff>6612</xdr:colOff>
      <xdr:row>203</xdr:row>
      <xdr:rowOff>16573</xdr:rowOff>
    </xdr:from>
    <xdr:ext cx="632124" cy="448637"/>
    <xdr:pic>
      <xdr:nvPicPr>
        <xdr:cNvPr id="40" name="Imagen 3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12" y="19149123"/>
          <a:ext cx="632124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204</xdr:row>
      <xdr:rowOff>2</xdr:rowOff>
    </xdr:from>
    <xdr:ext cx="332674" cy="406284"/>
    <xdr:pic>
      <xdr:nvPicPr>
        <xdr:cNvPr id="41" name="Imagen 4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191643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26150</xdr:colOff>
      <xdr:row>203</xdr:row>
      <xdr:rowOff>16573</xdr:rowOff>
    </xdr:from>
    <xdr:ext cx="642467" cy="445218"/>
    <xdr:pic>
      <xdr:nvPicPr>
        <xdr:cNvPr id="42" name="Imagen 4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19149123"/>
          <a:ext cx="642467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204</xdr:row>
      <xdr:rowOff>2</xdr:rowOff>
    </xdr:from>
    <xdr:ext cx="332674" cy="406772"/>
    <xdr:pic>
      <xdr:nvPicPr>
        <xdr:cNvPr id="43" name="Imagen 4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19164302"/>
          <a:ext cx="332674" cy="40677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219807</xdr:colOff>
      <xdr:row>0</xdr:row>
      <xdr:rowOff>19538</xdr:rowOff>
    </xdr:from>
    <xdr:to>
      <xdr:col>34</xdr:col>
      <xdr:colOff>367891</xdr:colOff>
      <xdr:row>4</xdr:row>
      <xdr:rowOff>48847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5657" y="19538"/>
          <a:ext cx="1005334" cy="740509"/>
        </a:xfrm>
        <a:prstGeom prst="rect">
          <a:avLst/>
        </a:prstGeom>
      </xdr:spPr>
    </xdr:pic>
    <xdr:clientData/>
  </xdr:twoCellAnchor>
  <xdr:twoCellAnchor editAs="oneCell">
    <xdr:from>
      <xdr:col>2</xdr:col>
      <xdr:colOff>19537</xdr:colOff>
      <xdr:row>0</xdr:row>
      <xdr:rowOff>19538</xdr:rowOff>
    </xdr:from>
    <xdr:to>
      <xdr:col>2</xdr:col>
      <xdr:colOff>540939</xdr:colOff>
      <xdr:row>4</xdr:row>
      <xdr:rowOff>9770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37" y="19538"/>
          <a:ext cx="521402" cy="701432"/>
        </a:xfrm>
        <a:prstGeom prst="rect">
          <a:avLst/>
        </a:prstGeom>
      </xdr:spPr>
    </xdr:pic>
    <xdr:clientData/>
  </xdr:twoCellAnchor>
  <xdr:twoCellAnchor editAs="oneCell">
    <xdr:from>
      <xdr:col>1</xdr:col>
      <xdr:colOff>35896</xdr:colOff>
      <xdr:row>5</xdr:row>
      <xdr:rowOff>28590</xdr:rowOff>
    </xdr:from>
    <xdr:to>
      <xdr:col>3</xdr:col>
      <xdr:colOff>15916</xdr:colOff>
      <xdr:row>9</xdr:row>
      <xdr:rowOff>22957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96" y="815990"/>
          <a:ext cx="634070" cy="445217"/>
        </a:xfrm>
        <a:prstGeom prst="rect">
          <a:avLst/>
        </a:prstGeom>
      </xdr:spPr>
    </xdr:pic>
    <xdr:clientData/>
  </xdr:twoCellAnchor>
  <xdr:twoCellAnchor editAs="oneCell">
    <xdr:from>
      <xdr:col>16</xdr:col>
      <xdr:colOff>14941</xdr:colOff>
      <xdr:row>6</xdr:row>
      <xdr:rowOff>2</xdr:rowOff>
    </xdr:from>
    <xdr:to>
      <xdr:col>16</xdr:col>
      <xdr:colOff>347615</xdr:colOff>
      <xdr:row>8</xdr:row>
      <xdr:rowOff>108325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819152"/>
          <a:ext cx="332674" cy="406773"/>
        </a:xfrm>
        <a:prstGeom prst="rect">
          <a:avLst/>
        </a:prstGeom>
      </xdr:spPr>
    </xdr:pic>
    <xdr:clientData/>
  </xdr:twoCellAnchor>
  <xdr:oneCellAnchor>
    <xdr:from>
      <xdr:col>19</xdr:col>
      <xdr:colOff>26150</xdr:colOff>
      <xdr:row>5</xdr:row>
      <xdr:rowOff>16573</xdr:rowOff>
    </xdr:from>
    <xdr:ext cx="664879" cy="445218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803973"/>
          <a:ext cx="66487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6</xdr:row>
      <xdr:rowOff>2</xdr:rowOff>
    </xdr:from>
    <xdr:ext cx="332674" cy="406772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81915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27</xdr:row>
      <xdr:rowOff>16573</xdr:rowOff>
    </xdr:from>
    <xdr:ext cx="661144" cy="448637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0" y="2842323"/>
          <a:ext cx="661144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28</xdr:row>
      <xdr:rowOff>2</xdr:rowOff>
    </xdr:from>
    <xdr:ext cx="332674" cy="406284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28575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26149</xdr:colOff>
      <xdr:row>27</xdr:row>
      <xdr:rowOff>16573</xdr:rowOff>
    </xdr:from>
    <xdr:ext cx="649939" cy="445218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49" y="2842323"/>
          <a:ext cx="64993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28</xdr:row>
      <xdr:rowOff>2</xdr:rowOff>
    </xdr:from>
    <xdr:ext cx="332674" cy="406772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2857502"/>
          <a:ext cx="332674" cy="406772"/>
        </a:xfrm>
        <a:prstGeom prst="rect">
          <a:avLst/>
        </a:prstGeom>
      </xdr:spPr>
    </xdr:pic>
    <xdr:clientData/>
  </xdr:oneCellAnchor>
  <xdr:oneCellAnchor>
    <xdr:from>
      <xdr:col>2</xdr:col>
      <xdr:colOff>751</xdr:colOff>
      <xdr:row>49</xdr:row>
      <xdr:rowOff>16573</xdr:rowOff>
    </xdr:from>
    <xdr:ext cx="638732" cy="448637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51" y="4880673"/>
          <a:ext cx="638732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50</xdr:row>
      <xdr:rowOff>2</xdr:rowOff>
    </xdr:from>
    <xdr:ext cx="332674" cy="406284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489585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19830</xdr:colOff>
      <xdr:row>49</xdr:row>
      <xdr:rowOff>13127</xdr:rowOff>
    </xdr:from>
    <xdr:ext cx="674934" cy="445218"/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8330" y="4877227"/>
          <a:ext cx="674934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50</xdr:row>
      <xdr:rowOff>2</xdr:rowOff>
    </xdr:from>
    <xdr:ext cx="332674" cy="406772"/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4895852"/>
          <a:ext cx="332674" cy="406772"/>
        </a:xfrm>
        <a:prstGeom prst="rect">
          <a:avLst/>
        </a:prstGeom>
      </xdr:spPr>
    </xdr:pic>
    <xdr:clientData/>
  </xdr:oneCellAnchor>
  <xdr:oneCellAnchor>
    <xdr:from>
      <xdr:col>2</xdr:col>
      <xdr:colOff>14940</xdr:colOff>
      <xdr:row>71</xdr:row>
      <xdr:rowOff>16573</xdr:rowOff>
    </xdr:from>
    <xdr:ext cx="623795" cy="448637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40" y="6919023"/>
          <a:ext cx="623795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72</xdr:row>
      <xdr:rowOff>2</xdr:rowOff>
    </xdr:from>
    <xdr:ext cx="332674" cy="406284"/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69342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26149</xdr:colOff>
      <xdr:row>71</xdr:row>
      <xdr:rowOff>16573</xdr:rowOff>
    </xdr:from>
    <xdr:ext cx="668615" cy="445218"/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49" y="6919023"/>
          <a:ext cx="668615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72</xdr:row>
      <xdr:rowOff>2</xdr:rowOff>
    </xdr:from>
    <xdr:ext cx="332674" cy="406772"/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693420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93</xdr:row>
      <xdr:rowOff>16573</xdr:rowOff>
    </xdr:from>
    <xdr:ext cx="646203" cy="448637"/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0" y="8957373"/>
          <a:ext cx="646203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94</xdr:row>
      <xdr:rowOff>2</xdr:rowOff>
    </xdr:from>
    <xdr:ext cx="332674" cy="406284"/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897255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26150</xdr:colOff>
      <xdr:row>93</xdr:row>
      <xdr:rowOff>16573</xdr:rowOff>
    </xdr:from>
    <xdr:ext cx="653673" cy="445218"/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8957373"/>
          <a:ext cx="653673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94</xdr:row>
      <xdr:rowOff>2</xdr:rowOff>
    </xdr:from>
    <xdr:ext cx="332674" cy="406772"/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897255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115</xdr:row>
      <xdr:rowOff>16573</xdr:rowOff>
    </xdr:from>
    <xdr:ext cx="664879" cy="448637"/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0" y="10995723"/>
          <a:ext cx="664879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116</xdr:row>
      <xdr:rowOff>2</xdr:rowOff>
    </xdr:from>
    <xdr:ext cx="332674" cy="406284"/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110109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26150</xdr:colOff>
      <xdr:row>115</xdr:row>
      <xdr:rowOff>16573</xdr:rowOff>
    </xdr:from>
    <xdr:ext cx="657409" cy="445218"/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10995723"/>
          <a:ext cx="65740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116</xdr:row>
      <xdr:rowOff>2</xdr:rowOff>
    </xdr:from>
    <xdr:ext cx="332674" cy="406772"/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11010902"/>
          <a:ext cx="332674" cy="406772"/>
        </a:xfrm>
        <a:prstGeom prst="rect">
          <a:avLst/>
        </a:prstGeom>
      </xdr:spPr>
    </xdr:pic>
    <xdr:clientData/>
  </xdr:oneCellAnchor>
  <xdr:oneCellAnchor>
    <xdr:from>
      <xdr:col>2</xdr:col>
      <xdr:colOff>6612</xdr:colOff>
      <xdr:row>138</xdr:row>
      <xdr:rowOff>16573</xdr:rowOff>
    </xdr:from>
    <xdr:ext cx="632124" cy="448637"/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12" y="13148373"/>
          <a:ext cx="632124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139</xdr:row>
      <xdr:rowOff>2</xdr:rowOff>
    </xdr:from>
    <xdr:ext cx="332674" cy="406284"/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1316355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26150</xdr:colOff>
      <xdr:row>138</xdr:row>
      <xdr:rowOff>16573</xdr:rowOff>
    </xdr:from>
    <xdr:ext cx="642467" cy="445218"/>
    <xdr:pic>
      <xdr:nvPicPr>
        <xdr:cNvPr id="30" name="Imagen 2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13148373"/>
          <a:ext cx="642467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139</xdr:row>
      <xdr:rowOff>2</xdr:rowOff>
    </xdr:from>
    <xdr:ext cx="332674" cy="406772"/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13163552"/>
          <a:ext cx="332674" cy="40677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219807</xdr:colOff>
      <xdr:row>0</xdr:row>
      <xdr:rowOff>19538</xdr:rowOff>
    </xdr:from>
    <xdr:to>
      <xdr:col>34</xdr:col>
      <xdr:colOff>367891</xdr:colOff>
      <xdr:row>4</xdr:row>
      <xdr:rowOff>48847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5657" y="19538"/>
          <a:ext cx="1005334" cy="740509"/>
        </a:xfrm>
        <a:prstGeom prst="rect">
          <a:avLst/>
        </a:prstGeom>
      </xdr:spPr>
    </xdr:pic>
    <xdr:clientData/>
  </xdr:twoCellAnchor>
  <xdr:twoCellAnchor editAs="oneCell">
    <xdr:from>
      <xdr:col>2</xdr:col>
      <xdr:colOff>19537</xdr:colOff>
      <xdr:row>0</xdr:row>
      <xdr:rowOff>19538</xdr:rowOff>
    </xdr:from>
    <xdr:to>
      <xdr:col>2</xdr:col>
      <xdr:colOff>540939</xdr:colOff>
      <xdr:row>4</xdr:row>
      <xdr:rowOff>9770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37" y="19538"/>
          <a:ext cx="521402" cy="701432"/>
        </a:xfrm>
        <a:prstGeom prst="rect">
          <a:avLst/>
        </a:prstGeom>
      </xdr:spPr>
    </xdr:pic>
    <xdr:clientData/>
  </xdr:twoCellAnchor>
  <xdr:twoCellAnchor editAs="oneCell">
    <xdr:from>
      <xdr:col>1</xdr:col>
      <xdr:colOff>35896</xdr:colOff>
      <xdr:row>5</xdr:row>
      <xdr:rowOff>28590</xdr:rowOff>
    </xdr:from>
    <xdr:to>
      <xdr:col>3</xdr:col>
      <xdr:colOff>15916</xdr:colOff>
      <xdr:row>9</xdr:row>
      <xdr:rowOff>22957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96" y="815990"/>
          <a:ext cx="634070" cy="445217"/>
        </a:xfrm>
        <a:prstGeom prst="rect">
          <a:avLst/>
        </a:prstGeom>
      </xdr:spPr>
    </xdr:pic>
    <xdr:clientData/>
  </xdr:twoCellAnchor>
  <xdr:twoCellAnchor editAs="oneCell">
    <xdr:from>
      <xdr:col>16</xdr:col>
      <xdr:colOff>14941</xdr:colOff>
      <xdr:row>6</xdr:row>
      <xdr:rowOff>2</xdr:rowOff>
    </xdr:from>
    <xdr:to>
      <xdr:col>16</xdr:col>
      <xdr:colOff>347615</xdr:colOff>
      <xdr:row>8</xdr:row>
      <xdr:rowOff>108325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819152"/>
          <a:ext cx="332674" cy="406773"/>
        </a:xfrm>
        <a:prstGeom prst="rect">
          <a:avLst/>
        </a:prstGeom>
      </xdr:spPr>
    </xdr:pic>
    <xdr:clientData/>
  </xdr:twoCellAnchor>
  <xdr:oneCellAnchor>
    <xdr:from>
      <xdr:col>19</xdr:col>
      <xdr:colOff>26150</xdr:colOff>
      <xdr:row>5</xdr:row>
      <xdr:rowOff>16573</xdr:rowOff>
    </xdr:from>
    <xdr:ext cx="664879" cy="445218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803973"/>
          <a:ext cx="66487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6</xdr:row>
      <xdr:rowOff>2</xdr:rowOff>
    </xdr:from>
    <xdr:ext cx="332674" cy="406772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81915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27</xdr:row>
      <xdr:rowOff>16573</xdr:rowOff>
    </xdr:from>
    <xdr:ext cx="661144" cy="448637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0" y="2842323"/>
          <a:ext cx="661144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28</xdr:row>
      <xdr:rowOff>2</xdr:rowOff>
    </xdr:from>
    <xdr:ext cx="332674" cy="406284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28575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26149</xdr:colOff>
      <xdr:row>27</xdr:row>
      <xdr:rowOff>16573</xdr:rowOff>
    </xdr:from>
    <xdr:ext cx="649939" cy="445218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49" y="2842323"/>
          <a:ext cx="64993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28</xdr:row>
      <xdr:rowOff>2</xdr:rowOff>
    </xdr:from>
    <xdr:ext cx="332674" cy="406772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2857502"/>
          <a:ext cx="332674" cy="406772"/>
        </a:xfrm>
        <a:prstGeom prst="rect">
          <a:avLst/>
        </a:prstGeom>
      </xdr:spPr>
    </xdr:pic>
    <xdr:clientData/>
  </xdr:oneCellAnchor>
  <xdr:oneCellAnchor>
    <xdr:from>
      <xdr:col>2</xdr:col>
      <xdr:colOff>751</xdr:colOff>
      <xdr:row>49</xdr:row>
      <xdr:rowOff>16573</xdr:rowOff>
    </xdr:from>
    <xdr:ext cx="638732" cy="448637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51" y="4880673"/>
          <a:ext cx="638732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50</xdr:row>
      <xdr:rowOff>2</xdr:rowOff>
    </xdr:from>
    <xdr:ext cx="332674" cy="406284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489585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19830</xdr:colOff>
      <xdr:row>49</xdr:row>
      <xdr:rowOff>13127</xdr:rowOff>
    </xdr:from>
    <xdr:ext cx="674934" cy="445218"/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8330" y="4877227"/>
          <a:ext cx="674934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50</xdr:row>
      <xdr:rowOff>2</xdr:rowOff>
    </xdr:from>
    <xdr:ext cx="332674" cy="406772"/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4895852"/>
          <a:ext cx="332674" cy="406772"/>
        </a:xfrm>
        <a:prstGeom prst="rect">
          <a:avLst/>
        </a:prstGeom>
      </xdr:spPr>
    </xdr:pic>
    <xdr:clientData/>
  </xdr:oneCellAnchor>
  <xdr:oneCellAnchor>
    <xdr:from>
      <xdr:col>2</xdr:col>
      <xdr:colOff>14940</xdr:colOff>
      <xdr:row>71</xdr:row>
      <xdr:rowOff>16573</xdr:rowOff>
    </xdr:from>
    <xdr:ext cx="623795" cy="448637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40" y="6919023"/>
          <a:ext cx="623795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72</xdr:row>
      <xdr:rowOff>2</xdr:rowOff>
    </xdr:from>
    <xdr:ext cx="332674" cy="406284"/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69342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26149</xdr:colOff>
      <xdr:row>71</xdr:row>
      <xdr:rowOff>16573</xdr:rowOff>
    </xdr:from>
    <xdr:ext cx="668615" cy="445218"/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49" y="6919023"/>
          <a:ext cx="668615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72</xdr:row>
      <xdr:rowOff>2</xdr:rowOff>
    </xdr:from>
    <xdr:ext cx="332674" cy="406772"/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693420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93</xdr:row>
      <xdr:rowOff>16573</xdr:rowOff>
    </xdr:from>
    <xdr:ext cx="646203" cy="448637"/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0" y="8957373"/>
          <a:ext cx="646203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94</xdr:row>
      <xdr:rowOff>2</xdr:rowOff>
    </xdr:from>
    <xdr:ext cx="332674" cy="406284"/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897255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26150</xdr:colOff>
      <xdr:row>93</xdr:row>
      <xdr:rowOff>16573</xdr:rowOff>
    </xdr:from>
    <xdr:ext cx="653673" cy="445218"/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8957373"/>
          <a:ext cx="653673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94</xdr:row>
      <xdr:rowOff>2</xdr:rowOff>
    </xdr:from>
    <xdr:ext cx="332674" cy="406772"/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897255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115</xdr:row>
      <xdr:rowOff>16573</xdr:rowOff>
    </xdr:from>
    <xdr:ext cx="664879" cy="448637"/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0" y="10995723"/>
          <a:ext cx="664879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116</xdr:row>
      <xdr:rowOff>2</xdr:rowOff>
    </xdr:from>
    <xdr:ext cx="332674" cy="406284"/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110109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26150</xdr:colOff>
      <xdr:row>115</xdr:row>
      <xdr:rowOff>16573</xdr:rowOff>
    </xdr:from>
    <xdr:ext cx="657409" cy="445218"/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10995723"/>
          <a:ext cx="65740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116</xdr:row>
      <xdr:rowOff>2</xdr:rowOff>
    </xdr:from>
    <xdr:ext cx="332674" cy="406772"/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11010902"/>
          <a:ext cx="332674" cy="406772"/>
        </a:xfrm>
        <a:prstGeom prst="rect">
          <a:avLst/>
        </a:prstGeom>
      </xdr:spPr>
    </xdr:pic>
    <xdr:clientData/>
  </xdr:oneCellAnchor>
  <xdr:oneCellAnchor>
    <xdr:from>
      <xdr:col>2</xdr:col>
      <xdr:colOff>6612</xdr:colOff>
      <xdr:row>138</xdr:row>
      <xdr:rowOff>16573</xdr:rowOff>
    </xdr:from>
    <xdr:ext cx="632124" cy="448637"/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12" y="13148373"/>
          <a:ext cx="632124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139</xdr:row>
      <xdr:rowOff>2</xdr:rowOff>
    </xdr:from>
    <xdr:ext cx="332674" cy="406284"/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1316355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26150</xdr:colOff>
      <xdr:row>138</xdr:row>
      <xdr:rowOff>16573</xdr:rowOff>
    </xdr:from>
    <xdr:ext cx="642467" cy="445218"/>
    <xdr:pic>
      <xdr:nvPicPr>
        <xdr:cNvPr id="30" name="Imagen 2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13148373"/>
          <a:ext cx="642467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139</xdr:row>
      <xdr:rowOff>2</xdr:rowOff>
    </xdr:from>
    <xdr:ext cx="332674" cy="406772"/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13163552"/>
          <a:ext cx="332674" cy="406772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219807</xdr:colOff>
      <xdr:row>0</xdr:row>
      <xdr:rowOff>19538</xdr:rowOff>
    </xdr:from>
    <xdr:to>
      <xdr:col>34</xdr:col>
      <xdr:colOff>367891</xdr:colOff>
      <xdr:row>4</xdr:row>
      <xdr:rowOff>48847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5657" y="19538"/>
          <a:ext cx="1005334" cy="740509"/>
        </a:xfrm>
        <a:prstGeom prst="rect">
          <a:avLst/>
        </a:prstGeom>
      </xdr:spPr>
    </xdr:pic>
    <xdr:clientData/>
  </xdr:twoCellAnchor>
  <xdr:twoCellAnchor editAs="oneCell">
    <xdr:from>
      <xdr:col>2</xdr:col>
      <xdr:colOff>19537</xdr:colOff>
      <xdr:row>0</xdr:row>
      <xdr:rowOff>19538</xdr:rowOff>
    </xdr:from>
    <xdr:to>
      <xdr:col>2</xdr:col>
      <xdr:colOff>540939</xdr:colOff>
      <xdr:row>4</xdr:row>
      <xdr:rowOff>9770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37" y="19538"/>
          <a:ext cx="521402" cy="701432"/>
        </a:xfrm>
        <a:prstGeom prst="rect">
          <a:avLst/>
        </a:prstGeom>
      </xdr:spPr>
    </xdr:pic>
    <xdr:clientData/>
  </xdr:twoCellAnchor>
  <xdr:twoCellAnchor editAs="oneCell">
    <xdr:from>
      <xdr:col>1</xdr:col>
      <xdr:colOff>35896</xdr:colOff>
      <xdr:row>5</xdr:row>
      <xdr:rowOff>28590</xdr:rowOff>
    </xdr:from>
    <xdr:to>
      <xdr:col>3</xdr:col>
      <xdr:colOff>15916</xdr:colOff>
      <xdr:row>9</xdr:row>
      <xdr:rowOff>22957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96" y="815990"/>
          <a:ext cx="634070" cy="445217"/>
        </a:xfrm>
        <a:prstGeom prst="rect">
          <a:avLst/>
        </a:prstGeom>
      </xdr:spPr>
    </xdr:pic>
    <xdr:clientData/>
  </xdr:twoCellAnchor>
  <xdr:twoCellAnchor editAs="oneCell">
    <xdr:from>
      <xdr:col>16</xdr:col>
      <xdr:colOff>14941</xdr:colOff>
      <xdr:row>6</xdr:row>
      <xdr:rowOff>2</xdr:rowOff>
    </xdr:from>
    <xdr:to>
      <xdr:col>16</xdr:col>
      <xdr:colOff>347615</xdr:colOff>
      <xdr:row>8</xdr:row>
      <xdr:rowOff>108325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819152"/>
          <a:ext cx="332674" cy="406773"/>
        </a:xfrm>
        <a:prstGeom prst="rect">
          <a:avLst/>
        </a:prstGeom>
      </xdr:spPr>
    </xdr:pic>
    <xdr:clientData/>
  </xdr:twoCellAnchor>
  <xdr:oneCellAnchor>
    <xdr:from>
      <xdr:col>19</xdr:col>
      <xdr:colOff>26150</xdr:colOff>
      <xdr:row>5</xdr:row>
      <xdr:rowOff>16573</xdr:rowOff>
    </xdr:from>
    <xdr:ext cx="664879" cy="445218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803973"/>
          <a:ext cx="66487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6</xdr:row>
      <xdr:rowOff>2</xdr:rowOff>
    </xdr:from>
    <xdr:ext cx="332674" cy="406772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81915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27</xdr:row>
      <xdr:rowOff>16573</xdr:rowOff>
    </xdr:from>
    <xdr:ext cx="661144" cy="448637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0" y="2842323"/>
          <a:ext cx="661144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28</xdr:row>
      <xdr:rowOff>2</xdr:rowOff>
    </xdr:from>
    <xdr:ext cx="332674" cy="406284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2857502"/>
          <a:ext cx="332674" cy="406284"/>
        </a:xfrm>
        <a:prstGeom prst="rect">
          <a:avLst/>
        </a:prstGeom>
      </xdr:spPr>
    </xdr:pic>
    <xdr:clientData/>
  </xdr:oneCellAnchor>
  <xdr:oneCellAnchor>
    <xdr:from>
      <xdr:col>20</xdr:col>
      <xdr:colOff>6612</xdr:colOff>
      <xdr:row>27</xdr:row>
      <xdr:rowOff>16573</xdr:rowOff>
    </xdr:from>
    <xdr:ext cx="632124" cy="448637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3212" y="2842323"/>
          <a:ext cx="632124" cy="448637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28</xdr:row>
      <xdr:rowOff>2</xdr:rowOff>
    </xdr:from>
    <xdr:ext cx="332674" cy="406284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2857502"/>
          <a:ext cx="332674" cy="406284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219807</xdr:colOff>
      <xdr:row>0</xdr:row>
      <xdr:rowOff>19538</xdr:rowOff>
    </xdr:from>
    <xdr:to>
      <xdr:col>34</xdr:col>
      <xdr:colOff>367891</xdr:colOff>
      <xdr:row>4</xdr:row>
      <xdr:rowOff>48847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5657" y="19538"/>
          <a:ext cx="1005334" cy="740509"/>
        </a:xfrm>
        <a:prstGeom prst="rect">
          <a:avLst/>
        </a:prstGeom>
      </xdr:spPr>
    </xdr:pic>
    <xdr:clientData/>
  </xdr:twoCellAnchor>
  <xdr:twoCellAnchor editAs="oneCell">
    <xdr:from>
      <xdr:col>2</xdr:col>
      <xdr:colOff>19537</xdr:colOff>
      <xdr:row>0</xdr:row>
      <xdr:rowOff>19538</xdr:rowOff>
    </xdr:from>
    <xdr:to>
      <xdr:col>2</xdr:col>
      <xdr:colOff>540939</xdr:colOff>
      <xdr:row>4</xdr:row>
      <xdr:rowOff>9770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37" y="19538"/>
          <a:ext cx="521402" cy="701432"/>
        </a:xfrm>
        <a:prstGeom prst="rect">
          <a:avLst/>
        </a:prstGeom>
      </xdr:spPr>
    </xdr:pic>
    <xdr:clientData/>
  </xdr:twoCellAnchor>
  <xdr:twoCellAnchor editAs="oneCell">
    <xdr:from>
      <xdr:col>1</xdr:col>
      <xdr:colOff>35896</xdr:colOff>
      <xdr:row>5</xdr:row>
      <xdr:rowOff>28590</xdr:rowOff>
    </xdr:from>
    <xdr:to>
      <xdr:col>3</xdr:col>
      <xdr:colOff>15916</xdr:colOff>
      <xdr:row>9</xdr:row>
      <xdr:rowOff>22957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96" y="815990"/>
          <a:ext cx="634070" cy="445217"/>
        </a:xfrm>
        <a:prstGeom prst="rect">
          <a:avLst/>
        </a:prstGeom>
      </xdr:spPr>
    </xdr:pic>
    <xdr:clientData/>
  </xdr:twoCellAnchor>
  <xdr:twoCellAnchor editAs="oneCell">
    <xdr:from>
      <xdr:col>16</xdr:col>
      <xdr:colOff>14941</xdr:colOff>
      <xdr:row>6</xdr:row>
      <xdr:rowOff>2</xdr:rowOff>
    </xdr:from>
    <xdr:to>
      <xdr:col>16</xdr:col>
      <xdr:colOff>347615</xdr:colOff>
      <xdr:row>8</xdr:row>
      <xdr:rowOff>108325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819152"/>
          <a:ext cx="332674" cy="406773"/>
        </a:xfrm>
        <a:prstGeom prst="rect">
          <a:avLst/>
        </a:prstGeom>
      </xdr:spPr>
    </xdr:pic>
    <xdr:clientData/>
  </xdr:twoCellAnchor>
  <xdr:oneCellAnchor>
    <xdr:from>
      <xdr:col>19</xdr:col>
      <xdr:colOff>26150</xdr:colOff>
      <xdr:row>5</xdr:row>
      <xdr:rowOff>16573</xdr:rowOff>
    </xdr:from>
    <xdr:ext cx="664879" cy="445218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803973"/>
          <a:ext cx="66487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6</xdr:row>
      <xdr:rowOff>2</xdr:rowOff>
    </xdr:from>
    <xdr:ext cx="332674" cy="406772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81915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27</xdr:row>
      <xdr:rowOff>16573</xdr:rowOff>
    </xdr:from>
    <xdr:ext cx="661144" cy="448637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0" y="2842323"/>
          <a:ext cx="661144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28</xdr:row>
      <xdr:rowOff>2</xdr:rowOff>
    </xdr:from>
    <xdr:ext cx="332674" cy="406284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28575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26149</xdr:colOff>
      <xdr:row>27</xdr:row>
      <xdr:rowOff>16573</xdr:rowOff>
    </xdr:from>
    <xdr:ext cx="649939" cy="445218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49" y="2842323"/>
          <a:ext cx="64993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28</xdr:row>
      <xdr:rowOff>2</xdr:rowOff>
    </xdr:from>
    <xdr:ext cx="332674" cy="406772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2857502"/>
          <a:ext cx="332674" cy="406772"/>
        </a:xfrm>
        <a:prstGeom prst="rect">
          <a:avLst/>
        </a:prstGeom>
      </xdr:spPr>
    </xdr:pic>
    <xdr:clientData/>
  </xdr:oneCellAnchor>
  <xdr:oneCellAnchor>
    <xdr:from>
      <xdr:col>2</xdr:col>
      <xdr:colOff>17318</xdr:colOff>
      <xdr:row>49</xdr:row>
      <xdr:rowOff>24171</xdr:rowOff>
    </xdr:from>
    <xdr:ext cx="621418" cy="441039"/>
    <xdr:pic>
      <xdr:nvPicPr>
        <xdr:cNvPr id="40" name="Imagen 3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82" y="4896353"/>
          <a:ext cx="621418" cy="441039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50</xdr:row>
      <xdr:rowOff>2</xdr:rowOff>
    </xdr:from>
    <xdr:ext cx="332674" cy="406284"/>
    <xdr:pic>
      <xdr:nvPicPr>
        <xdr:cNvPr id="41" name="Imagen 4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19164302"/>
          <a:ext cx="332674" cy="406284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219807</xdr:colOff>
      <xdr:row>0</xdr:row>
      <xdr:rowOff>19538</xdr:rowOff>
    </xdr:from>
    <xdr:to>
      <xdr:col>34</xdr:col>
      <xdr:colOff>367893</xdr:colOff>
      <xdr:row>4</xdr:row>
      <xdr:rowOff>48847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5657" y="19538"/>
          <a:ext cx="1005334" cy="740509"/>
        </a:xfrm>
        <a:prstGeom prst="rect">
          <a:avLst/>
        </a:prstGeom>
      </xdr:spPr>
    </xdr:pic>
    <xdr:clientData/>
  </xdr:twoCellAnchor>
  <xdr:twoCellAnchor editAs="oneCell">
    <xdr:from>
      <xdr:col>2</xdr:col>
      <xdr:colOff>19537</xdr:colOff>
      <xdr:row>0</xdr:row>
      <xdr:rowOff>19538</xdr:rowOff>
    </xdr:from>
    <xdr:to>
      <xdr:col>2</xdr:col>
      <xdr:colOff>540939</xdr:colOff>
      <xdr:row>4</xdr:row>
      <xdr:rowOff>9770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37" y="19538"/>
          <a:ext cx="521402" cy="701432"/>
        </a:xfrm>
        <a:prstGeom prst="rect">
          <a:avLst/>
        </a:prstGeom>
      </xdr:spPr>
    </xdr:pic>
    <xdr:clientData/>
  </xdr:twoCellAnchor>
  <xdr:twoCellAnchor editAs="oneCell">
    <xdr:from>
      <xdr:col>1</xdr:col>
      <xdr:colOff>35896</xdr:colOff>
      <xdr:row>5</xdr:row>
      <xdr:rowOff>28590</xdr:rowOff>
    </xdr:from>
    <xdr:to>
      <xdr:col>3</xdr:col>
      <xdr:colOff>15916</xdr:colOff>
      <xdr:row>9</xdr:row>
      <xdr:rowOff>22957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96" y="815990"/>
          <a:ext cx="634070" cy="445217"/>
        </a:xfrm>
        <a:prstGeom prst="rect">
          <a:avLst/>
        </a:prstGeom>
      </xdr:spPr>
    </xdr:pic>
    <xdr:clientData/>
  </xdr:twoCellAnchor>
  <xdr:twoCellAnchor editAs="oneCell">
    <xdr:from>
      <xdr:col>16</xdr:col>
      <xdr:colOff>14941</xdr:colOff>
      <xdr:row>6</xdr:row>
      <xdr:rowOff>2</xdr:rowOff>
    </xdr:from>
    <xdr:to>
      <xdr:col>16</xdr:col>
      <xdr:colOff>347615</xdr:colOff>
      <xdr:row>8</xdr:row>
      <xdr:rowOff>108325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819152"/>
          <a:ext cx="332674" cy="406773"/>
        </a:xfrm>
        <a:prstGeom prst="rect">
          <a:avLst/>
        </a:prstGeom>
      </xdr:spPr>
    </xdr:pic>
    <xdr:clientData/>
  </xdr:twoCellAnchor>
  <xdr:oneCellAnchor>
    <xdr:from>
      <xdr:col>19</xdr:col>
      <xdr:colOff>26150</xdr:colOff>
      <xdr:row>5</xdr:row>
      <xdr:rowOff>16573</xdr:rowOff>
    </xdr:from>
    <xdr:ext cx="664879" cy="445218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803973"/>
          <a:ext cx="66487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6</xdr:row>
      <xdr:rowOff>2</xdr:rowOff>
    </xdr:from>
    <xdr:ext cx="332674" cy="406772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81915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27</xdr:row>
      <xdr:rowOff>16573</xdr:rowOff>
    </xdr:from>
    <xdr:ext cx="661144" cy="448637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0" y="2842323"/>
          <a:ext cx="661144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28</xdr:row>
      <xdr:rowOff>2</xdr:rowOff>
    </xdr:from>
    <xdr:ext cx="332674" cy="406284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28575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26149</xdr:colOff>
      <xdr:row>27</xdr:row>
      <xdr:rowOff>16573</xdr:rowOff>
    </xdr:from>
    <xdr:ext cx="649939" cy="445218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49" y="2842323"/>
          <a:ext cx="649939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28</xdr:row>
      <xdr:rowOff>2</xdr:rowOff>
    </xdr:from>
    <xdr:ext cx="332674" cy="406772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2857502"/>
          <a:ext cx="332674" cy="406772"/>
        </a:xfrm>
        <a:prstGeom prst="rect">
          <a:avLst/>
        </a:prstGeom>
      </xdr:spPr>
    </xdr:pic>
    <xdr:clientData/>
  </xdr:oneCellAnchor>
  <xdr:oneCellAnchor>
    <xdr:from>
      <xdr:col>2</xdr:col>
      <xdr:colOff>751</xdr:colOff>
      <xdr:row>49</xdr:row>
      <xdr:rowOff>16573</xdr:rowOff>
    </xdr:from>
    <xdr:ext cx="638732" cy="448637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51" y="4880673"/>
          <a:ext cx="638732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50</xdr:row>
      <xdr:rowOff>2</xdr:rowOff>
    </xdr:from>
    <xdr:ext cx="332674" cy="406284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489585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19830</xdr:colOff>
      <xdr:row>49</xdr:row>
      <xdr:rowOff>13127</xdr:rowOff>
    </xdr:from>
    <xdr:ext cx="674934" cy="445218"/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8330" y="4877227"/>
          <a:ext cx="674934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50</xdr:row>
      <xdr:rowOff>2</xdr:rowOff>
    </xdr:from>
    <xdr:ext cx="332674" cy="406772"/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4895852"/>
          <a:ext cx="332674" cy="406772"/>
        </a:xfrm>
        <a:prstGeom prst="rect">
          <a:avLst/>
        </a:prstGeom>
      </xdr:spPr>
    </xdr:pic>
    <xdr:clientData/>
  </xdr:oneCellAnchor>
  <xdr:oneCellAnchor>
    <xdr:from>
      <xdr:col>2</xdr:col>
      <xdr:colOff>14940</xdr:colOff>
      <xdr:row>71</xdr:row>
      <xdr:rowOff>16573</xdr:rowOff>
    </xdr:from>
    <xdr:ext cx="623795" cy="448637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40" y="6919023"/>
          <a:ext cx="623795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72</xdr:row>
      <xdr:rowOff>2</xdr:rowOff>
    </xdr:from>
    <xdr:ext cx="332674" cy="406284"/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69342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26149</xdr:colOff>
      <xdr:row>71</xdr:row>
      <xdr:rowOff>16573</xdr:rowOff>
    </xdr:from>
    <xdr:ext cx="668615" cy="445218"/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49" y="6919023"/>
          <a:ext cx="668615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72</xdr:row>
      <xdr:rowOff>2</xdr:rowOff>
    </xdr:from>
    <xdr:ext cx="332674" cy="406772"/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6934202"/>
          <a:ext cx="332674" cy="406772"/>
        </a:xfrm>
        <a:prstGeom prst="rect">
          <a:avLst/>
        </a:prstGeom>
      </xdr:spPr>
    </xdr:pic>
    <xdr:clientData/>
  </xdr:oneCellAnchor>
  <xdr:oneCellAnchor>
    <xdr:from>
      <xdr:col>1</xdr:col>
      <xdr:colOff>26150</xdr:colOff>
      <xdr:row>93</xdr:row>
      <xdr:rowOff>16573</xdr:rowOff>
    </xdr:from>
    <xdr:ext cx="646203" cy="448637"/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0" y="8957373"/>
          <a:ext cx="646203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94</xdr:row>
      <xdr:rowOff>2</xdr:rowOff>
    </xdr:from>
    <xdr:ext cx="332674" cy="406284"/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897255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26150</xdr:colOff>
      <xdr:row>93</xdr:row>
      <xdr:rowOff>16573</xdr:rowOff>
    </xdr:from>
    <xdr:ext cx="653673" cy="445218"/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8957373"/>
          <a:ext cx="653673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94</xdr:row>
      <xdr:rowOff>2</xdr:rowOff>
    </xdr:from>
    <xdr:ext cx="332674" cy="406772"/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8972552"/>
          <a:ext cx="332674" cy="406772"/>
        </a:xfrm>
        <a:prstGeom prst="rect">
          <a:avLst/>
        </a:prstGeom>
      </xdr:spPr>
    </xdr:pic>
    <xdr:clientData/>
  </xdr:oneCellAnchor>
  <xdr:oneCellAnchor>
    <xdr:from>
      <xdr:col>2</xdr:col>
      <xdr:colOff>6612</xdr:colOff>
      <xdr:row>115</xdr:row>
      <xdr:rowOff>16573</xdr:rowOff>
    </xdr:from>
    <xdr:ext cx="632124" cy="448637"/>
    <xdr:pic>
      <xdr:nvPicPr>
        <xdr:cNvPr id="40" name="Imagen 3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12" y="19149123"/>
          <a:ext cx="632124" cy="448637"/>
        </a:xfrm>
        <a:prstGeom prst="rect">
          <a:avLst/>
        </a:prstGeom>
      </xdr:spPr>
    </xdr:pic>
    <xdr:clientData/>
  </xdr:oneCellAnchor>
  <xdr:oneCellAnchor>
    <xdr:from>
      <xdr:col>16</xdr:col>
      <xdr:colOff>14941</xdr:colOff>
      <xdr:row>116</xdr:row>
      <xdr:rowOff>2</xdr:rowOff>
    </xdr:from>
    <xdr:ext cx="332674" cy="406284"/>
    <xdr:pic>
      <xdr:nvPicPr>
        <xdr:cNvPr id="41" name="Imagen 4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341" y="19164302"/>
          <a:ext cx="332674" cy="406284"/>
        </a:xfrm>
        <a:prstGeom prst="rect">
          <a:avLst/>
        </a:prstGeom>
      </xdr:spPr>
    </xdr:pic>
    <xdr:clientData/>
  </xdr:oneCellAnchor>
  <xdr:oneCellAnchor>
    <xdr:from>
      <xdr:col>19</xdr:col>
      <xdr:colOff>26150</xdr:colOff>
      <xdr:row>115</xdr:row>
      <xdr:rowOff>16573</xdr:rowOff>
    </xdr:from>
    <xdr:ext cx="642467" cy="445218"/>
    <xdr:pic>
      <xdr:nvPicPr>
        <xdr:cNvPr id="42" name="Imagen 4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650" y="19149123"/>
          <a:ext cx="642467" cy="445218"/>
        </a:xfrm>
        <a:prstGeom prst="rect">
          <a:avLst/>
        </a:prstGeom>
      </xdr:spPr>
    </xdr:pic>
    <xdr:clientData/>
  </xdr:oneCellAnchor>
  <xdr:oneCellAnchor>
    <xdr:from>
      <xdr:col>34</xdr:col>
      <xdr:colOff>14941</xdr:colOff>
      <xdr:row>116</xdr:row>
      <xdr:rowOff>2</xdr:rowOff>
    </xdr:from>
    <xdr:ext cx="332674" cy="406772"/>
    <xdr:pic>
      <xdr:nvPicPr>
        <xdr:cNvPr id="43" name="Imagen 4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041" y="19164302"/>
          <a:ext cx="332674" cy="406772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la1" displayName="Tabla1" ref="A2:P170" totalsRowShown="0" headerRowDxfId="19" dataDxfId="17" headerRowBorderDxfId="18" tableBorderDxfId="16" headerRowCellStyle="Notas">
  <autoFilter ref="A2:P170"/>
  <sortState ref="A3:P168">
    <sortCondition ref="D3:D168"/>
    <sortCondition ref="E3:E168"/>
    <sortCondition ref="B3:B168"/>
  </sortState>
  <tableColumns count="16">
    <tableColumn id="1" name="Ref" dataDxfId="15"/>
    <tableColumn id="2" name="Consecutivo" dataDxfId="14"/>
    <tableColumn id="3" name="Plantel" dataDxfId="13"/>
    <tableColumn id="4" name="Disciplina" dataDxfId="12"/>
    <tableColumn id="5" name="Rama" dataDxfId="11"/>
    <tableColumn id="6" name="Participante" dataDxfId="10"/>
    <tableColumn id="7" name="Nombres" dataDxfId="9"/>
    <tableColumn id="8" name="Apellido Paterno" dataDxfId="8"/>
    <tableColumn id="9" name="Apellido Materno" dataDxfId="7"/>
    <tableColumn id="10" name="N.S.S." dataDxfId="6"/>
    <tableColumn id="11" name="CURP" dataDxfId="5"/>
    <tableColumn id="12" name="Fecha de Nacimiento" dataDxfId="4"/>
    <tableColumn id="13" name="Semestre" dataDxfId="3"/>
    <tableColumn id="14" name="Matrícula" dataDxfId="2"/>
    <tableColumn id="15" name="Tel. Emergencia" dataDxfId="1"/>
    <tableColumn id="16" name="Cuenta con Carta Responsiva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L71"/>
  <sheetViews>
    <sheetView showGridLines="0" showRowColHeaders="0" view="pageBreakPreview" zoomScaleNormal="110" zoomScaleSheetLayoutView="100" workbookViewId="0">
      <selection activeCell="B4" sqref="B4:AJ4"/>
    </sheetView>
  </sheetViews>
  <sheetFormatPr baseColWidth="10" defaultColWidth="0" defaultRowHeight="15" x14ac:dyDescent="0.25"/>
  <cols>
    <col min="1" max="1" width="0.7109375" style="57" customWidth="1"/>
    <col min="2" max="2" width="0.5703125" style="2" customWidth="1"/>
    <col min="3" max="3" width="8.85546875" style="2" customWidth="1"/>
    <col min="4" max="4" width="4.28515625" style="2" customWidth="1"/>
    <col min="5" max="5" width="0.42578125" style="2" customWidth="1"/>
    <col min="6" max="6" width="3.5703125" style="2" customWidth="1"/>
    <col min="7" max="7" width="0.42578125" style="2" customWidth="1"/>
    <col min="8" max="8" width="1.85546875" style="2" customWidth="1"/>
    <col min="9" max="9" width="0.7109375" style="2" customWidth="1"/>
    <col min="10" max="10" width="2.85546875" style="2" customWidth="1"/>
    <col min="11" max="11" width="0.28515625" style="2" customWidth="1"/>
    <col min="12" max="12" width="4.7109375" style="2" customWidth="1"/>
    <col min="13" max="13" width="0.28515625" style="2" customWidth="1"/>
    <col min="14" max="14" width="2.85546875" style="2" customWidth="1"/>
    <col min="15" max="15" width="0.42578125" style="2" customWidth="1"/>
    <col min="16" max="16" width="4" style="2" customWidth="1"/>
    <col min="17" max="17" width="5.42578125" style="2" customWidth="1"/>
    <col min="18" max="18" width="0.42578125" customWidth="1"/>
    <col min="19" max="19" width="3.85546875" style="52" customWidth="1"/>
    <col min="20" max="20" width="0.5703125" style="2" customWidth="1"/>
    <col min="21" max="21" width="8.85546875" style="2" customWidth="1"/>
    <col min="22" max="22" width="4.28515625" style="2" customWidth="1"/>
    <col min="23" max="23" width="0.42578125" style="2" customWidth="1"/>
    <col min="24" max="24" width="3.5703125" style="2" customWidth="1"/>
    <col min="25" max="25" width="0.42578125" style="2" customWidth="1"/>
    <col min="26" max="26" width="1.85546875" style="2" customWidth="1"/>
    <col min="27" max="27" width="0.7109375" style="2" customWidth="1"/>
    <col min="28" max="28" width="2.85546875" style="2" customWidth="1"/>
    <col min="29" max="29" width="0.28515625" style="2" customWidth="1"/>
    <col min="30" max="30" width="4.7109375" style="2" customWidth="1"/>
    <col min="31" max="31" width="0.28515625" style="2" customWidth="1"/>
    <col min="32" max="32" width="2.85546875" style="2" customWidth="1"/>
    <col min="33" max="33" width="0.42578125" style="2" customWidth="1"/>
    <col min="34" max="34" width="4" style="2" customWidth="1"/>
    <col min="35" max="35" width="5.42578125" style="2" customWidth="1"/>
    <col min="36" max="36" width="0.42578125" customWidth="1"/>
    <col min="37" max="37" width="0.5703125" customWidth="1"/>
    <col min="38" max="38" width="3.5703125" hidden="1" customWidth="1"/>
    <col min="39" max="16384" width="10.85546875" hidden="1"/>
  </cols>
  <sheetData>
    <row r="1" spans="1:38" ht="6.6" customHeight="1" x14ac:dyDescent="0.25">
      <c r="S1" s="50"/>
      <c r="AL1" t="s">
        <v>97</v>
      </c>
    </row>
    <row r="2" spans="1:38" ht="21.6" customHeight="1" x14ac:dyDescent="0.25">
      <c r="B2" s="153" t="s">
        <v>108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</row>
    <row r="3" spans="1:38" ht="15.6" customHeight="1" x14ac:dyDescent="0.25">
      <c r="B3" s="154" t="str">
        <f>'BD InterCOABQ '!C1</f>
        <v>Plantel 2 Amealco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</row>
    <row r="4" spans="1:38" ht="12.6" customHeight="1" x14ac:dyDescent="0.25">
      <c r="B4" s="155" t="s">
        <v>127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</row>
    <row r="5" spans="1:38" ht="6" customHeight="1" x14ac:dyDescent="0.25"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51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1:38" s="1" customFormat="1" ht="2.4500000000000002" customHeight="1" x14ac:dyDescent="0.25">
      <c r="A6" s="58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52"/>
      <c r="T6" s="6">
        <v>2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8"/>
    </row>
    <row r="7" spans="1:38" ht="13.5" customHeight="1" x14ac:dyDescent="0.25">
      <c r="A7" s="59" t="str">
        <f>1&amp;$AL$1</f>
        <v>1AF</v>
      </c>
      <c r="B7" s="9"/>
      <c r="C7" s="5"/>
      <c r="D7" s="156" t="s">
        <v>108</v>
      </c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44"/>
      <c r="R7" s="10"/>
      <c r="S7" s="53" t="str">
        <f>2&amp;$AL$1</f>
        <v>2AF</v>
      </c>
      <c r="T7" s="9"/>
      <c r="U7" s="5"/>
      <c r="V7" s="156" t="s">
        <v>108</v>
      </c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44"/>
      <c r="AJ7" s="10"/>
    </row>
    <row r="8" spans="1:38" ht="9.9499999999999993" customHeight="1" x14ac:dyDescent="0.25">
      <c r="B8" s="9"/>
      <c r="C8" s="5"/>
      <c r="D8" s="156" t="str">
        <f>$B$3</f>
        <v>Plantel 2 Amealco</v>
      </c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45"/>
      <c r="R8" s="10"/>
      <c r="T8" s="9"/>
      <c r="V8" s="156" t="str">
        <f>$B$3</f>
        <v>Plantel 2 Amealco</v>
      </c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45"/>
      <c r="AJ8" s="10"/>
    </row>
    <row r="9" spans="1:38" s="3" customFormat="1" ht="9.6" customHeight="1" x14ac:dyDescent="0.2">
      <c r="A9" s="57"/>
      <c r="B9" s="11"/>
      <c r="C9" s="12"/>
      <c r="D9" s="162" t="str">
        <f>$B$4</f>
        <v>Ajedrez Femenil</v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46"/>
      <c r="R9" s="13"/>
      <c r="S9" s="54"/>
      <c r="T9" s="11"/>
      <c r="V9" s="162" t="str">
        <f>$B$4</f>
        <v>Ajedrez Femenil</v>
      </c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46"/>
      <c r="AJ9" s="13"/>
    </row>
    <row r="10" spans="1:38" ht="2.1" customHeight="1" x14ac:dyDescent="0.25">
      <c r="B10" s="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0"/>
      <c r="T10" s="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0"/>
    </row>
    <row r="11" spans="1:38" ht="13.5" customHeight="1" x14ac:dyDescent="0.25">
      <c r="B11" s="9"/>
      <c r="C11" s="163"/>
      <c r="D11" s="164"/>
      <c r="E11" s="5"/>
      <c r="F11" s="169" t="str">
        <f>VLOOKUP(A7,'BD InterCOABQ '!$A:P,8,FALSE)&amp;" "&amp;VLOOKUP(A7,'BD InterCOABQ '!$A:P,9,FALSE)&amp;" "&amp;VLOOKUP(A7,'BD InterCOABQ '!$A:P,7,FALSE)</f>
        <v xml:space="preserve">  </v>
      </c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1"/>
      <c r="R11" s="10"/>
      <c r="T11" s="9"/>
      <c r="U11" s="175"/>
      <c r="V11" s="176"/>
      <c r="W11" s="5"/>
      <c r="X11" s="169" t="str">
        <f>VLOOKUP(S7,'BD InterCOABQ '!$A:AH,8,FALSE)&amp;" "&amp;VLOOKUP(S7,'BD InterCOABQ '!$A:AH,9,FALSE)&amp;" "&amp;VLOOKUP(S7,'BD InterCOABQ '!$A:AH,7,FALSE)</f>
        <v xml:space="preserve">  </v>
      </c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1"/>
      <c r="AJ11" s="10"/>
    </row>
    <row r="12" spans="1:38" ht="13.5" customHeight="1" x14ac:dyDescent="0.25">
      <c r="B12" s="9"/>
      <c r="C12" s="165"/>
      <c r="D12" s="166"/>
      <c r="E12" s="5"/>
      <c r="F12" s="172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4"/>
      <c r="R12" s="10"/>
      <c r="T12" s="9"/>
      <c r="U12" s="177"/>
      <c r="V12" s="178"/>
      <c r="W12" s="5"/>
      <c r="X12" s="172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4"/>
      <c r="AJ12" s="10"/>
    </row>
    <row r="13" spans="1:38" s="20" customFormat="1" ht="6.6" customHeight="1" x14ac:dyDescent="0.25">
      <c r="A13" s="60"/>
      <c r="B13" s="18"/>
      <c r="C13" s="165"/>
      <c r="D13" s="166"/>
      <c r="E13" s="17"/>
      <c r="F13" s="157" t="s">
        <v>17</v>
      </c>
      <c r="G13" s="157"/>
      <c r="H13" s="157"/>
      <c r="I13" s="157"/>
      <c r="J13" s="157"/>
      <c r="K13" s="43"/>
      <c r="L13" s="157" t="s">
        <v>18</v>
      </c>
      <c r="M13" s="157"/>
      <c r="N13" s="157"/>
      <c r="O13" s="43"/>
      <c r="P13" s="157" t="s">
        <v>4</v>
      </c>
      <c r="Q13" s="157"/>
      <c r="R13" s="24"/>
      <c r="S13" s="55"/>
      <c r="T13" s="18"/>
      <c r="U13" s="177"/>
      <c r="V13" s="178"/>
      <c r="W13" s="17"/>
      <c r="X13" s="157" t="s">
        <v>17</v>
      </c>
      <c r="Y13" s="157"/>
      <c r="Z13" s="157"/>
      <c r="AA13" s="157"/>
      <c r="AB13" s="157"/>
      <c r="AC13" s="43"/>
      <c r="AD13" s="157" t="s">
        <v>18</v>
      </c>
      <c r="AE13" s="157"/>
      <c r="AF13" s="157"/>
      <c r="AG13" s="43"/>
      <c r="AH13" s="157" t="s">
        <v>4</v>
      </c>
      <c r="AI13" s="157"/>
      <c r="AJ13" s="24"/>
    </row>
    <row r="14" spans="1:38" ht="2.4500000000000002" customHeight="1" x14ac:dyDescent="0.25">
      <c r="B14" s="9"/>
      <c r="C14" s="165"/>
      <c r="D14" s="16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0"/>
      <c r="T14" s="9"/>
      <c r="U14" s="177"/>
      <c r="V14" s="178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10"/>
    </row>
    <row r="15" spans="1:38" ht="12.95" customHeight="1" x14ac:dyDescent="0.25">
      <c r="B15" s="9"/>
      <c r="C15" s="165"/>
      <c r="D15" s="166"/>
      <c r="E15" s="5"/>
      <c r="F15" s="158" t="str">
        <f>IF(VLOOKUP(A7,'BD InterCOABQ '!$A:P,11,FALSE)="","",VLOOKUP(A7,'BD InterCOABQ '!$A:P,11,FALSE))</f>
        <v/>
      </c>
      <c r="G15" s="159"/>
      <c r="H15" s="159"/>
      <c r="I15" s="159"/>
      <c r="J15" s="159"/>
      <c r="K15" s="159"/>
      <c r="L15" s="160"/>
      <c r="M15" s="29"/>
      <c r="N15" s="161" t="str">
        <f>IF(VLOOKUP(A7,'BD InterCOABQ '!$A:P,10,FALSE)="","",VLOOKUP(A7,'BD InterCOABQ '!$A:P,10,FALSE))</f>
        <v/>
      </c>
      <c r="O15" s="161"/>
      <c r="P15" s="161"/>
      <c r="Q15" s="161"/>
      <c r="R15" s="10"/>
      <c r="T15" s="9"/>
      <c r="U15" s="177"/>
      <c r="V15" s="178"/>
      <c r="W15" s="5"/>
      <c r="X15" s="158" t="str">
        <f>IF(VLOOKUP(S7,'BD InterCOABQ '!$A:AH,11,FALSE)="","",VLOOKUP(S7,'BD InterCOABQ '!$A:AH,11,FALSE))</f>
        <v/>
      </c>
      <c r="Y15" s="159"/>
      <c r="Z15" s="159"/>
      <c r="AA15" s="159"/>
      <c r="AB15" s="159"/>
      <c r="AC15" s="159"/>
      <c r="AD15" s="160"/>
      <c r="AE15" s="29"/>
      <c r="AF15" s="161" t="str">
        <f>IF(VLOOKUP(S7,'BD InterCOABQ '!$A:AH,10,FALSE)="","",VLOOKUP(S7,'BD InterCOABQ '!$A:AH,10,FALSE))</f>
        <v/>
      </c>
      <c r="AG15" s="161"/>
      <c r="AH15" s="161"/>
      <c r="AI15" s="161"/>
      <c r="AJ15" s="10"/>
    </row>
    <row r="16" spans="1:38" ht="0.95" customHeight="1" x14ac:dyDescent="0.25">
      <c r="B16" s="9"/>
      <c r="C16" s="165"/>
      <c r="D16" s="166"/>
      <c r="E16" s="5"/>
      <c r="F16" s="5"/>
      <c r="G16" s="5"/>
      <c r="H16" s="5"/>
      <c r="I16" s="5"/>
      <c r="J16" s="5"/>
      <c r="K16" s="5"/>
      <c r="L16" s="4"/>
      <c r="M16" s="4"/>
      <c r="N16" s="4"/>
      <c r="O16" s="4"/>
      <c r="P16" s="4"/>
      <c r="Q16" s="4"/>
      <c r="R16" s="10"/>
      <c r="T16" s="9"/>
      <c r="U16" s="177"/>
      <c r="V16" s="178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10"/>
    </row>
    <row r="17" spans="1:36" s="3" customFormat="1" ht="6.6" customHeight="1" x14ac:dyDescent="0.2">
      <c r="A17" s="57"/>
      <c r="B17" s="11"/>
      <c r="C17" s="165"/>
      <c r="D17" s="166"/>
      <c r="E17" s="12"/>
      <c r="F17" s="157" t="s">
        <v>0</v>
      </c>
      <c r="G17" s="157"/>
      <c r="H17" s="157"/>
      <c r="I17" s="157"/>
      <c r="J17" s="157"/>
      <c r="K17" s="157"/>
      <c r="L17" s="157"/>
      <c r="M17" s="28"/>
      <c r="N17" s="157" t="s">
        <v>9</v>
      </c>
      <c r="O17" s="157"/>
      <c r="P17" s="157"/>
      <c r="Q17" s="157"/>
      <c r="R17" s="13"/>
      <c r="S17" s="54"/>
      <c r="T17" s="11"/>
      <c r="U17" s="177"/>
      <c r="V17" s="178"/>
      <c r="W17" s="12"/>
      <c r="X17" s="157" t="s">
        <v>0</v>
      </c>
      <c r="Y17" s="157"/>
      <c r="Z17" s="157"/>
      <c r="AA17" s="157"/>
      <c r="AB17" s="157"/>
      <c r="AC17" s="157"/>
      <c r="AD17" s="157"/>
      <c r="AE17" s="28"/>
      <c r="AF17" s="157" t="s">
        <v>9</v>
      </c>
      <c r="AG17" s="157"/>
      <c r="AH17" s="157"/>
      <c r="AI17" s="157"/>
      <c r="AJ17" s="13"/>
    </row>
    <row r="18" spans="1:36" ht="0.95" customHeight="1" x14ac:dyDescent="0.25">
      <c r="B18" s="9"/>
      <c r="C18" s="165"/>
      <c r="D18" s="166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0"/>
      <c r="T18" s="9"/>
      <c r="U18" s="177"/>
      <c r="V18" s="178"/>
      <c r="W18" s="5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0"/>
    </row>
    <row r="19" spans="1:36" ht="12.6" customHeight="1" x14ac:dyDescent="0.25">
      <c r="B19" s="9"/>
      <c r="C19" s="165"/>
      <c r="D19" s="166"/>
      <c r="E19" s="5"/>
      <c r="F19" s="181" t="str">
        <f>IF(VLOOKUP(A7,'BD InterCOABQ '!$A:P,14,FALSE)="","",VLOOKUP(A7,'BD InterCOABQ '!$A:P,14,FALSE))</f>
        <v/>
      </c>
      <c r="G19" s="181"/>
      <c r="H19" s="181"/>
      <c r="I19" s="181"/>
      <c r="J19" s="181"/>
      <c r="K19" s="5"/>
      <c r="L19" s="181" t="str">
        <f>IF(VLOOKUP(A7,'BD InterCOABQ '!$A:P,13,FALSE)="","",VLOOKUP(A7,'BD InterCOABQ '!$A:P,13,FALSE))</f>
        <v/>
      </c>
      <c r="M19" s="181"/>
      <c r="N19" s="181"/>
      <c r="O19" s="4"/>
      <c r="P19" s="181" t="str">
        <f>IF(VLOOKUP(A7,'BD InterCOABQ '!$A:P,15,FALSE)="","",VLOOKUP(A7,'BD InterCOABQ '!$A:P,15,FALSE))</f>
        <v/>
      </c>
      <c r="Q19" s="181"/>
      <c r="R19" s="10"/>
      <c r="T19" s="9"/>
      <c r="U19" s="177"/>
      <c r="V19" s="178"/>
      <c r="W19" s="5"/>
      <c r="X19" s="181" t="str">
        <f>IF(VLOOKUP(S7,'BD InterCOABQ '!$A:AH,14,FALSE)="","",VLOOKUP(S7,'BD InterCOABQ '!$A:AH,14,FALSE))</f>
        <v/>
      </c>
      <c r="Y19" s="181"/>
      <c r="Z19" s="181"/>
      <c r="AA19" s="181"/>
      <c r="AB19" s="181"/>
      <c r="AC19" s="5"/>
      <c r="AD19" s="181" t="str">
        <f>IF(VLOOKUP(S7,'BD InterCOABQ '!$A:AH,13,FALSE)="","",VLOOKUP(S7,'BD InterCOABQ '!$A:AH,13,FALSE))</f>
        <v/>
      </c>
      <c r="AE19" s="181"/>
      <c r="AF19" s="181"/>
      <c r="AG19" s="4"/>
      <c r="AH19" s="181" t="str">
        <f>IF(VLOOKUP(S7,'BD InterCOABQ '!$A:AH,15,FALSE)="","",VLOOKUP(S7,'BD InterCOABQ '!$A:AH,15,FALSE))</f>
        <v/>
      </c>
      <c r="AI19" s="181"/>
      <c r="AJ19" s="10"/>
    </row>
    <row r="20" spans="1:36" ht="1.5" customHeight="1" x14ac:dyDescent="0.25">
      <c r="B20" s="9"/>
      <c r="C20" s="165"/>
      <c r="D20" s="166"/>
      <c r="E20" s="5"/>
      <c r="F20" s="4"/>
      <c r="G20" s="4"/>
      <c r="H20" s="4"/>
      <c r="I20" s="5"/>
      <c r="J20" s="5"/>
      <c r="K20" s="5"/>
      <c r="L20" s="4"/>
      <c r="M20" s="4"/>
      <c r="N20" s="4"/>
      <c r="O20" s="4"/>
      <c r="P20" s="4"/>
      <c r="Q20" s="4"/>
      <c r="R20" s="10"/>
      <c r="T20" s="9"/>
      <c r="U20" s="177"/>
      <c r="V20" s="178"/>
      <c r="W20" s="5"/>
      <c r="X20" s="4"/>
      <c r="Y20" s="4"/>
      <c r="Z20" s="4"/>
      <c r="AA20" s="5"/>
      <c r="AB20" s="5"/>
      <c r="AC20" s="5"/>
      <c r="AD20" s="4"/>
      <c r="AE20" s="4"/>
      <c r="AF20" s="4"/>
      <c r="AG20" s="4"/>
      <c r="AH20" s="4"/>
      <c r="AI20" s="4"/>
      <c r="AJ20" s="10"/>
    </row>
    <row r="21" spans="1:36" s="21" customFormat="1" ht="6.6" customHeight="1" x14ac:dyDescent="0.25">
      <c r="A21" s="61"/>
      <c r="B21" s="25"/>
      <c r="C21" s="165"/>
      <c r="D21" s="166"/>
      <c r="E21" s="22"/>
      <c r="F21" s="157" t="s">
        <v>89</v>
      </c>
      <c r="G21" s="157"/>
      <c r="H21" s="157"/>
      <c r="I21" s="157"/>
      <c r="J21" s="157"/>
      <c r="K21" s="43"/>
      <c r="L21" s="157" t="s">
        <v>19</v>
      </c>
      <c r="M21" s="157"/>
      <c r="N21" s="157"/>
      <c r="O21" s="43"/>
      <c r="P21" s="157" t="s">
        <v>10</v>
      </c>
      <c r="Q21" s="157"/>
      <c r="R21" s="26"/>
      <c r="S21" s="56"/>
      <c r="T21" s="25"/>
      <c r="U21" s="177"/>
      <c r="V21" s="178"/>
      <c r="W21" s="22"/>
      <c r="X21" s="157" t="s">
        <v>89</v>
      </c>
      <c r="Y21" s="157"/>
      <c r="Z21" s="157"/>
      <c r="AA21" s="157"/>
      <c r="AB21" s="157"/>
      <c r="AC21" s="43"/>
      <c r="AD21" s="157" t="s">
        <v>19</v>
      </c>
      <c r="AE21" s="157"/>
      <c r="AF21" s="157"/>
      <c r="AG21" s="43"/>
      <c r="AH21" s="157" t="s">
        <v>10</v>
      </c>
      <c r="AI21" s="157"/>
      <c r="AJ21" s="26"/>
    </row>
    <row r="22" spans="1:36" ht="5.0999999999999996" customHeight="1" x14ac:dyDescent="0.25">
      <c r="B22" s="9"/>
      <c r="C22" s="165"/>
      <c r="D22" s="166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0"/>
      <c r="T22" s="9"/>
      <c r="U22" s="177"/>
      <c r="V22" s="178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10"/>
    </row>
    <row r="23" spans="1:36" ht="6.6" customHeight="1" x14ac:dyDescent="0.25">
      <c r="B23" s="9"/>
      <c r="C23" s="167"/>
      <c r="D23" s="168"/>
      <c r="E23" s="27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0"/>
      <c r="T23" s="9"/>
      <c r="U23" s="179"/>
      <c r="V23" s="180"/>
      <c r="W23" s="27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0"/>
    </row>
    <row r="24" spans="1:36" ht="0.95" customHeight="1" x14ac:dyDescent="0.25">
      <c r="B24" s="9"/>
      <c r="C24" s="4"/>
      <c r="D24" s="4"/>
      <c r="E24" s="27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0"/>
      <c r="T24" s="9"/>
      <c r="U24" s="4"/>
      <c r="V24" s="4"/>
      <c r="W24" s="27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0"/>
    </row>
    <row r="25" spans="1:36" ht="18" customHeight="1" x14ac:dyDescent="0.25">
      <c r="B25" s="9"/>
      <c r="C25" s="183" t="str">
        <f>IF(VLOOKUP(A7,'BD InterCOABQ '!$A:P,12,FALSE)="","",VLOOKUP(A7,'BD InterCOABQ '!$A:P,12,FALSE))</f>
        <v/>
      </c>
      <c r="D25" s="184"/>
      <c r="E25" s="4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0"/>
      <c r="T25" s="9"/>
      <c r="U25" s="183" t="str">
        <f>IF(VLOOKUP(S7,'BD InterCOABQ '!$A:AH,12,FALSE)="","",VLOOKUP(S7,'BD InterCOABQ '!$A:AH,12,FALSE))</f>
        <v/>
      </c>
      <c r="V25" s="184"/>
      <c r="W25" s="4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0"/>
    </row>
    <row r="26" spans="1:36" ht="5.45" customHeight="1" x14ac:dyDescent="0.25">
      <c r="B26" s="14"/>
      <c r="C26" s="185" t="s">
        <v>7</v>
      </c>
      <c r="D26" s="185"/>
      <c r="E26" s="15"/>
      <c r="F26" s="185" t="s">
        <v>20</v>
      </c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6"/>
      <c r="T26" s="14"/>
      <c r="U26" s="185" t="s">
        <v>7</v>
      </c>
      <c r="V26" s="185"/>
      <c r="W26" s="15"/>
      <c r="X26" s="185" t="s">
        <v>20</v>
      </c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6"/>
    </row>
    <row r="27" spans="1:36" ht="9" customHeight="1" x14ac:dyDescent="0.25"/>
    <row r="28" spans="1:36" s="1" customFormat="1" ht="2.4500000000000002" customHeight="1" x14ac:dyDescent="0.25">
      <c r="A28" s="58"/>
      <c r="B28" s="6">
        <v>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  <c r="S28" s="52"/>
      <c r="T28" s="6">
        <v>4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8"/>
    </row>
    <row r="29" spans="1:36" ht="13.5" customHeight="1" x14ac:dyDescent="0.25">
      <c r="A29" s="57" t="str">
        <f>3&amp;AL$1</f>
        <v>3AF</v>
      </c>
      <c r="B29" s="9"/>
      <c r="C29" s="5"/>
      <c r="D29" s="156" t="s">
        <v>108</v>
      </c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44"/>
      <c r="R29" s="10"/>
      <c r="S29" s="53" t="str">
        <f>4&amp;$AL$1</f>
        <v>4AF</v>
      </c>
      <c r="T29" s="9"/>
      <c r="U29" s="5"/>
      <c r="V29" s="156" t="s">
        <v>108</v>
      </c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44"/>
      <c r="AJ29" s="10"/>
    </row>
    <row r="30" spans="1:36" ht="9.9499999999999993" customHeight="1" x14ac:dyDescent="0.25">
      <c r="B30" s="9"/>
      <c r="C30" s="5"/>
      <c r="D30" s="156" t="str">
        <f>$B$3</f>
        <v>Plantel 2 Amealco</v>
      </c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45"/>
      <c r="R30" s="10"/>
      <c r="T30" s="9"/>
      <c r="V30" s="156" t="str">
        <f>$B$3</f>
        <v>Plantel 2 Amealco</v>
      </c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45"/>
      <c r="AJ30" s="10"/>
    </row>
    <row r="31" spans="1:36" s="3" customFormat="1" ht="9.6" customHeight="1" x14ac:dyDescent="0.2">
      <c r="A31" s="57"/>
      <c r="B31" s="11"/>
      <c r="C31" s="12"/>
      <c r="D31" s="162" t="str">
        <f>$B$4</f>
        <v>Ajedrez Femenil</v>
      </c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46"/>
      <c r="R31" s="13"/>
      <c r="S31" s="54"/>
      <c r="T31" s="11"/>
      <c r="V31" s="162" t="str">
        <f>$B$4</f>
        <v>Ajedrez Femenil</v>
      </c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46"/>
      <c r="AJ31" s="13"/>
    </row>
    <row r="32" spans="1:36" ht="2.1" customHeight="1" x14ac:dyDescent="0.25">
      <c r="B32" s="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0"/>
      <c r="T32" s="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0"/>
    </row>
    <row r="33" spans="1:36" ht="13.5" customHeight="1" x14ac:dyDescent="0.25">
      <c r="B33" s="9"/>
      <c r="C33" s="163"/>
      <c r="D33" s="164"/>
      <c r="E33" s="5"/>
      <c r="F33" s="169" t="str">
        <f>VLOOKUP(A29,'BD InterCOABQ '!$A:P,8,FALSE)&amp;" "&amp;VLOOKUP(A29,'BD InterCOABQ '!$A:P,9,FALSE)&amp;" "&amp;VLOOKUP(A29,'BD InterCOABQ '!$A:P,7,FALSE)</f>
        <v xml:space="preserve">  </v>
      </c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1"/>
      <c r="R33" s="10"/>
      <c r="T33" s="9"/>
      <c r="U33" s="163"/>
      <c r="V33" s="164"/>
      <c r="W33" s="5"/>
      <c r="X33" s="169" t="str">
        <f>VLOOKUP(S29,'BD InterCOABQ '!$A:AH,8,FALSE)&amp;" "&amp;VLOOKUP(S29,'BD InterCOABQ '!$A:AH,9,FALSE)&amp;" "&amp;VLOOKUP(S29,'BD InterCOABQ '!$A:AH,7,FALSE)</f>
        <v xml:space="preserve">  </v>
      </c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1"/>
      <c r="AJ33" s="10"/>
    </row>
    <row r="34" spans="1:36" ht="13.5" customHeight="1" x14ac:dyDescent="0.25">
      <c r="B34" s="9"/>
      <c r="C34" s="165"/>
      <c r="D34" s="166"/>
      <c r="E34" s="5"/>
      <c r="F34" s="172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4"/>
      <c r="R34" s="10"/>
      <c r="T34" s="9"/>
      <c r="U34" s="165"/>
      <c r="V34" s="166"/>
      <c r="W34" s="5"/>
      <c r="X34" s="172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4"/>
      <c r="AJ34" s="10"/>
    </row>
    <row r="35" spans="1:36" s="20" customFormat="1" ht="6.6" customHeight="1" x14ac:dyDescent="0.25">
      <c r="A35" s="60"/>
      <c r="B35" s="18"/>
      <c r="C35" s="165"/>
      <c r="D35" s="166"/>
      <c r="E35" s="17"/>
      <c r="F35" s="157" t="s">
        <v>17</v>
      </c>
      <c r="G35" s="157"/>
      <c r="H35" s="157"/>
      <c r="I35" s="157"/>
      <c r="J35" s="157"/>
      <c r="K35" s="43"/>
      <c r="L35" s="157" t="s">
        <v>18</v>
      </c>
      <c r="M35" s="157"/>
      <c r="N35" s="157"/>
      <c r="O35" s="43"/>
      <c r="P35" s="157" t="s">
        <v>4</v>
      </c>
      <c r="Q35" s="157"/>
      <c r="R35" s="24"/>
      <c r="S35" s="55"/>
      <c r="T35" s="18"/>
      <c r="U35" s="165"/>
      <c r="V35" s="166"/>
      <c r="W35" s="17"/>
      <c r="X35" s="157" t="s">
        <v>17</v>
      </c>
      <c r="Y35" s="157"/>
      <c r="Z35" s="157"/>
      <c r="AA35" s="157"/>
      <c r="AB35" s="157"/>
      <c r="AC35" s="43"/>
      <c r="AD35" s="157" t="s">
        <v>18</v>
      </c>
      <c r="AE35" s="157"/>
      <c r="AF35" s="157"/>
      <c r="AG35" s="43"/>
      <c r="AH35" s="157" t="s">
        <v>4</v>
      </c>
      <c r="AI35" s="157"/>
      <c r="AJ35" s="24"/>
    </row>
    <row r="36" spans="1:36" ht="2.4500000000000002" customHeight="1" x14ac:dyDescent="0.25">
      <c r="B36" s="9"/>
      <c r="C36" s="165"/>
      <c r="D36" s="16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0"/>
      <c r="T36" s="9"/>
      <c r="U36" s="165"/>
      <c r="V36" s="166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10"/>
    </row>
    <row r="37" spans="1:36" ht="12.95" customHeight="1" x14ac:dyDescent="0.25">
      <c r="B37" s="9"/>
      <c r="C37" s="165"/>
      <c r="D37" s="166"/>
      <c r="E37" s="5"/>
      <c r="F37" s="158" t="str">
        <f>IF(VLOOKUP(A29,'BD InterCOABQ '!$A:P,11,FALSE)="","",VLOOKUP(A29,'BD InterCOABQ '!$A:P,11,FALSE))</f>
        <v/>
      </c>
      <c r="G37" s="159"/>
      <c r="H37" s="159"/>
      <c r="I37" s="159"/>
      <c r="J37" s="159"/>
      <c r="K37" s="159"/>
      <c r="L37" s="160"/>
      <c r="M37" s="29"/>
      <c r="N37" s="161" t="str">
        <f>IF(VLOOKUP(A29,'BD InterCOABQ '!$A:P,10,FALSE)="","",VLOOKUP(A29,'BD InterCOABQ '!$A:P,10,FALSE))</f>
        <v/>
      </c>
      <c r="O37" s="161"/>
      <c r="P37" s="161"/>
      <c r="Q37" s="161"/>
      <c r="R37" s="10"/>
      <c r="T37" s="9"/>
      <c r="U37" s="165"/>
      <c r="V37" s="166"/>
      <c r="W37" s="5"/>
      <c r="X37" s="158" t="str">
        <f>IF(VLOOKUP(S29,'BD InterCOABQ '!$A:AH,11,FALSE)="","",VLOOKUP(S29,'BD InterCOABQ '!$A:AH,11,FALSE))</f>
        <v/>
      </c>
      <c r="Y37" s="159"/>
      <c r="Z37" s="159"/>
      <c r="AA37" s="159"/>
      <c r="AB37" s="159"/>
      <c r="AC37" s="159"/>
      <c r="AD37" s="160"/>
      <c r="AE37" s="29"/>
      <c r="AF37" s="161" t="str">
        <f>IF(VLOOKUP(S29,'BD InterCOABQ '!$A:AH,10,FALSE)="","",VLOOKUP(S29,'BD InterCOABQ '!$A:AH,10,FALSE))</f>
        <v/>
      </c>
      <c r="AG37" s="161"/>
      <c r="AH37" s="161"/>
      <c r="AI37" s="161"/>
      <c r="AJ37" s="10"/>
    </row>
    <row r="38" spans="1:36" ht="0.95" customHeight="1" x14ac:dyDescent="0.25">
      <c r="B38" s="9"/>
      <c r="C38" s="165"/>
      <c r="D38" s="166"/>
      <c r="E38" s="5"/>
      <c r="F38" s="5"/>
      <c r="G38" s="5"/>
      <c r="H38" s="5"/>
      <c r="I38" s="5"/>
      <c r="J38" s="5"/>
      <c r="K38" s="5"/>
      <c r="L38" s="4"/>
      <c r="M38" s="4"/>
      <c r="N38" s="4"/>
      <c r="O38" s="4"/>
      <c r="P38" s="4"/>
      <c r="Q38" s="4"/>
      <c r="R38" s="10"/>
      <c r="T38" s="9"/>
      <c r="U38" s="165"/>
      <c r="V38" s="166"/>
      <c r="W38" s="5"/>
      <c r="X38" s="5"/>
      <c r="Y38" s="5"/>
      <c r="Z38" s="5"/>
      <c r="AA38" s="5"/>
      <c r="AB38" s="5"/>
      <c r="AC38" s="5"/>
      <c r="AD38" s="4"/>
      <c r="AE38" s="4"/>
      <c r="AF38" s="4"/>
      <c r="AG38" s="4"/>
      <c r="AH38" s="4"/>
      <c r="AI38" s="4"/>
      <c r="AJ38" s="10"/>
    </row>
    <row r="39" spans="1:36" s="3" customFormat="1" ht="6.6" customHeight="1" x14ac:dyDescent="0.2">
      <c r="A39" s="57"/>
      <c r="B39" s="11"/>
      <c r="C39" s="165"/>
      <c r="D39" s="166"/>
      <c r="E39" s="12"/>
      <c r="F39" s="157" t="s">
        <v>0</v>
      </c>
      <c r="G39" s="157"/>
      <c r="H39" s="157"/>
      <c r="I39" s="157"/>
      <c r="J39" s="157"/>
      <c r="K39" s="157"/>
      <c r="L39" s="157"/>
      <c r="M39" s="28"/>
      <c r="N39" s="157" t="s">
        <v>9</v>
      </c>
      <c r="O39" s="157"/>
      <c r="P39" s="157"/>
      <c r="Q39" s="157"/>
      <c r="R39" s="13"/>
      <c r="S39" s="54"/>
      <c r="T39" s="11"/>
      <c r="U39" s="165"/>
      <c r="V39" s="166"/>
      <c r="W39" s="12"/>
      <c r="X39" s="157" t="s">
        <v>0</v>
      </c>
      <c r="Y39" s="157"/>
      <c r="Z39" s="157"/>
      <c r="AA39" s="157"/>
      <c r="AB39" s="157"/>
      <c r="AC39" s="157"/>
      <c r="AD39" s="157"/>
      <c r="AE39" s="28"/>
      <c r="AF39" s="157" t="s">
        <v>9</v>
      </c>
      <c r="AG39" s="157"/>
      <c r="AH39" s="157"/>
      <c r="AI39" s="157"/>
      <c r="AJ39" s="13"/>
    </row>
    <row r="40" spans="1:36" ht="0.95" customHeight="1" x14ac:dyDescent="0.25">
      <c r="B40" s="9"/>
      <c r="C40" s="165"/>
      <c r="D40" s="166"/>
      <c r="E40" s="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0"/>
      <c r="T40" s="9"/>
      <c r="U40" s="165"/>
      <c r="V40" s="166"/>
      <c r="W40" s="5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10"/>
    </row>
    <row r="41" spans="1:36" ht="12.6" customHeight="1" x14ac:dyDescent="0.25">
      <c r="B41" s="9"/>
      <c r="C41" s="165"/>
      <c r="D41" s="166"/>
      <c r="E41" s="5"/>
      <c r="F41" s="181" t="str">
        <f>IF(VLOOKUP(A29,'BD InterCOABQ '!$A:P,14,FALSE)="","",VLOOKUP(A29,'BD InterCOABQ '!$A:P,14,FALSE))</f>
        <v/>
      </c>
      <c r="G41" s="181"/>
      <c r="H41" s="181"/>
      <c r="I41" s="181"/>
      <c r="J41" s="181"/>
      <c r="K41" s="5"/>
      <c r="L41" s="181" t="str">
        <f>IF(VLOOKUP(A29,'BD InterCOABQ '!$A:P,13,FALSE)="","",VLOOKUP(A29,'BD InterCOABQ '!$A:P,13,FALSE))</f>
        <v/>
      </c>
      <c r="M41" s="181"/>
      <c r="N41" s="181"/>
      <c r="O41" s="4"/>
      <c r="P41" s="181" t="str">
        <f>IF(VLOOKUP(A29,'BD InterCOABQ '!$A:P,15,FALSE)="","",VLOOKUP(A29,'BD InterCOABQ '!$A:P,15,FALSE))</f>
        <v/>
      </c>
      <c r="Q41" s="181"/>
      <c r="R41" s="10"/>
      <c r="T41" s="9"/>
      <c r="U41" s="165"/>
      <c r="V41" s="166"/>
      <c r="W41" s="5"/>
      <c r="X41" s="181" t="str">
        <f>IF(VLOOKUP(S29,'BD InterCOABQ '!$A:AH,14,FALSE)="","",VLOOKUP(S29,'BD InterCOABQ '!$A:AH,14,FALSE))</f>
        <v/>
      </c>
      <c r="Y41" s="181"/>
      <c r="Z41" s="181"/>
      <c r="AA41" s="181"/>
      <c r="AB41" s="181"/>
      <c r="AC41" s="5"/>
      <c r="AD41" s="181" t="str">
        <f>IF(VLOOKUP(S29,'BD InterCOABQ '!$A:AH,13,FALSE)="","",VLOOKUP(S29,'BD InterCOABQ '!$A:AH,13,FALSE))</f>
        <v/>
      </c>
      <c r="AE41" s="181"/>
      <c r="AF41" s="181"/>
      <c r="AG41" s="4"/>
      <c r="AH41" s="181" t="str">
        <f>IF(VLOOKUP(S29,'BD InterCOABQ '!$A:AH,15,FALSE)="","",VLOOKUP(S29,'BD InterCOABQ '!$A:AH,15,FALSE))</f>
        <v/>
      </c>
      <c r="AI41" s="181"/>
      <c r="AJ41" s="10"/>
    </row>
    <row r="42" spans="1:36" ht="1.5" customHeight="1" x14ac:dyDescent="0.25">
      <c r="B42" s="9"/>
      <c r="C42" s="165"/>
      <c r="D42" s="166"/>
      <c r="E42" s="5"/>
      <c r="F42" s="4"/>
      <c r="G42" s="4"/>
      <c r="H42" s="4"/>
      <c r="I42" s="5"/>
      <c r="J42" s="5"/>
      <c r="K42" s="5"/>
      <c r="L42" s="4"/>
      <c r="M42" s="4"/>
      <c r="N42" s="4"/>
      <c r="O42" s="4"/>
      <c r="P42" s="4"/>
      <c r="Q42" s="4"/>
      <c r="R42" s="10"/>
      <c r="T42" s="9"/>
      <c r="U42" s="165"/>
      <c r="V42" s="166"/>
      <c r="W42" s="5"/>
      <c r="X42" s="4"/>
      <c r="Y42" s="4"/>
      <c r="Z42" s="4"/>
      <c r="AA42" s="5"/>
      <c r="AB42" s="5"/>
      <c r="AC42" s="5"/>
      <c r="AD42" s="4"/>
      <c r="AE42" s="4"/>
      <c r="AF42" s="4"/>
      <c r="AG42" s="4"/>
      <c r="AH42" s="4"/>
      <c r="AI42" s="4"/>
      <c r="AJ42" s="10"/>
    </row>
    <row r="43" spans="1:36" s="21" customFormat="1" ht="6.6" customHeight="1" x14ac:dyDescent="0.25">
      <c r="A43" s="61"/>
      <c r="B43" s="25"/>
      <c r="C43" s="165"/>
      <c r="D43" s="166"/>
      <c r="E43" s="22"/>
      <c r="F43" s="157" t="s">
        <v>89</v>
      </c>
      <c r="G43" s="157"/>
      <c r="H43" s="157"/>
      <c r="I43" s="157"/>
      <c r="J43" s="157"/>
      <c r="K43" s="43"/>
      <c r="L43" s="157" t="s">
        <v>19</v>
      </c>
      <c r="M43" s="157"/>
      <c r="N43" s="157"/>
      <c r="O43" s="43"/>
      <c r="P43" s="157" t="s">
        <v>10</v>
      </c>
      <c r="Q43" s="157"/>
      <c r="R43" s="26"/>
      <c r="S43" s="56"/>
      <c r="T43" s="25"/>
      <c r="U43" s="165"/>
      <c r="V43" s="166"/>
      <c r="W43" s="22"/>
      <c r="X43" s="157" t="s">
        <v>89</v>
      </c>
      <c r="Y43" s="157"/>
      <c r="Z43" s="157"/>
      <c r="AA43" s="157"/>
      <c r="AB43" s="157"/>
      <c r="AC43" s="43"/>
      <c r="AD43" s="157" t="s">
        <v>19</v>
      </c>
      <c r="AE43" s="157"/>
      <c r="AF43" s="157"/>
      <c r="AG43" s="43"/>
      <c r="AH43" s="157" t="s">
        <v>10</v>
      </c>
      <c r="AI43" s="157"/>
      <c r="AJ43" s="26"/>
    </row>
    <row r="44" spans="1:36" ht="5.0999999999999996" customHeight="1" x14ac:dyDescent="0.25">
      <c r="B44" s="9"/>
      <c r="C44" s="165"/>
      <c r="D44" s="16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0"/>
      <c r="T44" s="9"/>
      <c r="U44" s="165"/>
      <c r="V44" s="166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10"/>
    </row>
    <row r="45" spans="1:36" ht="6.6" customHeight="1" x14ac:dyDescent="0.25">
      <c r="B45" s="9"/>
      <c r="C45" s="167"/>
      <c r="D45" s="168"/>
      <c r="E45" s="27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0"/>
      <c r="T45" s="9"/>
      <c r="U45" s="167"/>
      <c r="V45" s="168"/>
      <c r="W45" s="27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0"/>
    </row>
    <row r="46" spans="1:36" ht="0.95" customHeight="1" x14ac:dyDescent="0.25">
      <c r="B46" s="9"/>
      <c r="C46" s="4"/>
      <c r="D46" s="4"/>
      <c r="E46" s="27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0"/>
      <c r="T46" s="9"/>
      <c r="U46" s="4"/>
      <c r="V46" s="4"/>
      <c r="W46" s="27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0"/>
    </row>
    <row r="47" spans="1:36" ht="18" customHeight="1" x14ac:dyDescent="0.25">
      <c r="B47" s="9"/>
      <c r="C47" s="183" t="str">
        <f>IF(VLOOKUP(A29,'BD InterCOABQ '!$A:P,12,FALSE)="","",VLOOKUP(A29,'BD InterCOABQ '!$A:P,12,FALSE))</f>
        <v/>
      </c>
      <c r="D47" s="184"/>
      <c r="E47" s="4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0"/>
      <c r="T47" s="9"/>
      <c r="U47" s="183" t="str">
        <f>IF(VLOOKUP(S29,'BD InterCOABQ '!$A:AH,12,FALSE)="","",VLOOKUP(S29,'BD InterCOABQ '!$A:AH,12,FALSE))</f>
        <v/>
      </c>
      <c r="V47" s="184"/>
      <c r="W47" s="4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0"/>
    </row>
    <row r="48" spans="1:36" ht="5.45" customHeight="1" x14ac:dyDescent="0.25">
      <c r="B48" s="14"/>
      <c r="C48" s="185" t="s">
        <v>7</v>
      </c>
      <c r="D48" s="185"/>
      <c r="E48" s="15"/>
      <c r="F48" s="185" t="s">
        <v>20</v>
      </c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6"/>
      <c r="T48" s="14"/>
      <c r="U48" s="185" t="s">
        <v>7</v>
      </c>
      <c r="V48" s="185"/>
      <c r="W48" s="15"/>
      <c r="X48" s="185" t="s">
        <v>20</v>
      </c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6"/>
    </row>
    <row r="49" spans="1:37" ht="9" customHeight="1" x14ac:dyDescent="0.25"/>
    <row r="50" spans="1:37" s="1" customFormat="1" ht="2.4500000000000002" customHeight="1" x14ac:dyDescent="0.25">
      <c r="A50" s="58"/>
      <c r="B50" s="6">
        <v>19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8"/>
      <c r="S50" s="52"/>
      <c r="T50" s="74">
        <v>20</v>
      </c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</row>
    <row r="51" spans="1:37" ht="13.5" customHeight="1" x14ac:dyDescent="0.25">
      <c r="A51" s="57" t="str">
        <f>5&amp;AL$1</f>
        <v>5AF</v>
      </c>
      <c r="B51" s="9"/>
      <c r="C51" s="5"/>
      <c r="D51" s="156" t="s">
        <v>108</v>
      </c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44"/>
      <c r="R51" s="10"/>
      <c r="S51" s="53" t="str">
        <f>6&amp;$AL$1</f>
        <v>6AF</v>
      </c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</row>
    <row r="52" spans="1:37" ht="9.9499999999999993" customHeight="1" x14ac:dyDescent="0.25">
      <c r="B52" s="9"/>
      <c r="D52" s="156" t="str">
        <f>$B$3</f>
        <v>Plantel 2 Amealco</v>
      </c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45"/>
      <c r="R52" s="10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</row>
    <row r="53" spans="1:37" s="3" customFormat="1" ht="9.6" customHeight="1" x14ac:dyDescent="0.2">
      <c r="A53" s="57"/>
      <c r="B53" s="11"/>
      <c r="D53" s="162" t="str">
        <f>$B$4</f>
        <v>Ajedrez Femenil</v>
      </c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46"/>
      <c r="R53" s="13"/>
      <c r="S53" s="5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</row>
    <row r="54" spans="1:37" ht="2.1" customHeight="1" x14ac:dyDescent="0.25">
      <c r="B54" s="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0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</row>
    <row r="55" spans="1:37" ht="13.5" customHeight="1" x14ac:dyDescent="0.25">
      <c r="B55" s="9"/>
      <c r="C55" s="163"/>
      <c r="D55" s="164"/>
      <c r="E55" s="5"/>
      <c r="F55" s="169" t="str">
        <f>VLOOKUP(A51,'BD InterCOABQ '!$A:P,8,FALSE)&amp;" "&amp;VLOOKUP(A51,'BD InterCOABQ '!$A:P,9,FALSE)&amp;" "&amp;VLOOKUP(A51,'BD InterCOABQ '!$A:P,7,FALSE)</f>
        <v xml:space="preserve">  </v>
      </c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1"/>
      <c r="R55" s="10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</row>
    <row r="56" spans="1:37" ht="13.5" customHeight="1" x14ac:dyDescent="0.25">
      <c r="B56" s="9"/>
      <c r="C56" s="165"/>
      <c r="D56" s="166"/>
      <c r="E56" s="5"/>
      <c r="F56" s="172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4"/>
      <c r="R56" s="10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</row>
    <row r="57" spans="1:37" s="20" customFormat="1" ht="6.6" customHeight="1" x14ac:dyDescent="0.2">
      <c r="A57" s="60"/>
      <c r="B57" s="18"/>
      <c r="C57" s="165"/>
      <c r="D57" s="166"/>
      <c r="E57" s="17"/>
      <c r="F57" s="157" t="s">
        <v>17</v>
      </c>
      <c r="G57" s="157"/>
      <c r="H57" s="157"/>
      <c r="I57" s="157"/>
      <c r="J57" s="157"/>
      <c r="K57" s="43"/>
      <c r="L57" s="157" t="s">
        <v>18</v>
      </c>
      <c r="M57" s="157"/>
      <c r="N57" s="157"/>
      <c r="O57" s="43"/>
      <c r="P57" s="157" t="s">
        <v>4</v>
      </c>
      <c r="Q57" s="157"/>
      <c r="R57" s="24"/>
      <c r="S57" s="55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</row>
    <row r="58" spans="1:37" ht="2.4500000000000002" customHeight="1" x14ac:dyDescent="0.25">
      <c r="B58" s="9"/>
      <c r="C58" s="165"/>
      <c r="D58" s="16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10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</row>
    <row r="59" spans="1:37" ht="12.95" customHeight="1" x14ac:dyDescent="0.25">
      <c r="B59" s="9"/>
      <c r="C59" s="165"/>
      <c r="D59" s="166"/>
      <c r="E59" s="5"/>
      <c r="F59" s="187" t="s">
        <v>90</v>
      </c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9"/>
      <c r="R59" s="10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</row>
    <row r="60" spans="1:37" ht="0.95" customHeight="1" x14ac:dyDescent="0.25">
      <c r="B60" s="9"/>
      <c r="C60" s="165"/>
      <c r="D60" s="166"/>
      <c r="E60" s="5"/>
      <c r="F60" s="5"/>
      <c r="G60" s="5"/>
      <c r="H60" s="5"/>
      <c r="I60" s="5"/>
      <c r="J60" s="5"/>
      <c r="K60" s="5"/>
      <c r="L60" s="4"/>
      <c r="M60" s="4"/>
      <c r="N60" s="4"/>
      <c r="O60" s="4"/>
      <c r="P60" s="4"/>
      <c r="Q60" s="4"/>
      <c r="R60" s="10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</row>
    <row r="61" spans="1:37" s="3" customFormat="1" ht="6.6" customHeight="1" x14ac:dyDescent="0.2">
      <c r="A61" s="57"/>
      <c r="B61" s="11"/>
      <c r="C61" s="165"/>
      <c r="D61" s="166"/>
      <c r="E61" s="12"/>
      <c r="F61" s="190" t="s">
        <v>91</v>
      </c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3"/>
      <c r="S61" s="5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</row>
    <row r="62" spans="1:37" ht="0.95" customHeight="1" x14ac:dyDescent="0.25">
      <c r="B62" s="9"/>
      <c r="C62" s="165"/>
      <c r="D62" s="166"/>
      <c r="E62" s="5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0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</row>
    <row r="63" spans="1:37" ht="12.6" customHeight="1" x14ac:dyDescent="0.25">
      <c r="B63" s="9"/>
      <c r="C63" s="165"/>
      <c r="D63" s="166"/>
      <c r="E63" s="5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0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</row>
    <row r="64" spans="1:37" ht="1.5" customHeight="1" x14ac:dyDescent="0.25">
      <c r="B64" s="9"/>
      <c r="C64" s="165"/>
      <c r="D64" s="166"/>
      <c r="E64" s="5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0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</row>
    <row r="65" spans="1:38" s="21" customFormat="1" ht="6.6" customHeight="1" x14ac:dyDescent="0.2">
      <c r="A65" s="61"/>
      <c r="B65" s="25"/>
      <c r="C65" s="165"/>
      <c r="D65" s="166"/>
      <c r="E65" s="22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26"/>
      <c r="S65" s="56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</row>
    <row r="66" spans="1:38" ht="5.0999999999999996" customHeight="1" x14ac:dyDescent="0.25">
      <c r="B66" s="9"/>
      <c r="C66" s="165"/>
      <c r="D66" s="166"/>
      <c r="E66" s="5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0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</row>
    <row r="67" spans="1:38" ht="6.6" customHeight="1" x14ac:dyDescent="0.25">
      <c r="B67" s="9"/>
      <c r="C67" s="167"/>
      <c r="D67" s="168"/>
      <c r="E67" s="27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0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</row>
    <row r="68" spans="1:38" ht="0.95" customHeight="1" x14ac:dyDescent="0.25">
      <c r="B68" s="9"/>
      <c r="C68" s="4"/>
      <c r="D68" s="4"/>
      <c r="E68" s="27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0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</row>
    <row r="69" spans="1:38" ht="18" customHeight="1" x14ac:dyDescent="0.25">
      <c r="B69" s="9"/>
      <c r="C69" s="186"/>
      <c r="D69" s="186"/>
      <c r="E69" s="42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0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</row>
    <row r="70" spans="1:38" ht="5.45" customHeight="1" x14ac:dyDescent="0.25">
      <c r="B70" s="14"/>
      <c r="C70" s="185"/>
      <c r="D70" s="185"/>
      <c r="E70" s="1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6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</row>
    <row r="71" spans="1:38" s="57" customFormat="1" ht="2.4500000000000002" customHeight="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/>
      <c r="S71" s="5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/>
      <c r="AK71"/>
      <c r="AL71"/>
    </row>
  </sheetData>
  <sheetProtection algorithmName="SHA-512" hashValue="61W/ZocRvV5vLk8DKGEq8zxcWsSdjBmQNnQvujeNwEZ1cJLv/4B+YdFlA1jOq3Jb5WPyxH5MaFRnhAIzw8zohA==" saltValue="xTjTZMUbCORNWm1+gPuZZg==" spinCount="100000" sheet="1" selectLockedCells="1"/>
  <mergeCells count="104">
    <mergeCell ref="C69:D69"/>
    <mergeCell ref="C70:D70"/>
    <mergeCell ref="F70:Q70"/>
    <mergeCell ref="D51:P51"/>
    <mergeCell ref="D52:P52"/>
    <mergeCell ref="D53:P53"/>
    <mergeCell ref="C55:D67"/>
    <mergeCell ref="F55:Q56"/>
    <mergeCell ref="F57:J57"/>
    <mergeCell ref="L57:N57"/>
    <mergeCell ref="P57:Q57"/>
    <mergeCell ref="F59:Q59"/>
    <mergeCell ref="F61:Q69"/>
    <mergeCell ref="C47:D47"/>
    <mergeCell ref="U47:V47"/>
    <mergeCell ref="C48:D48"/>
    <mergeCell ref="F48:Q48"/>
    <mergeCell ref="U48:V48"/>
    <mergeCell ref="X48:AI48"/>
    <mergeCell ref="F43:J43"/>
    <mergeCell ref="L43:N43"/>
    <mergeCell ref="P43:Q43"/>
    <mergeCell ref="X43:AB43"/>
    <mergeCell ref="AD43:AF43"/>
    <mergeCell ref="AH43:AI43"/>
    <mergeCell ref="C33:D45"/>
    <mergeCell ref="F33:Q34"/>
    <mergeCell ref="F41:J41"/>
    <mergeCell ref="L41:N41"/>
    <mergeCell ref="P41:Q41"/>
    <mergeCell ref="X41:AB41"/>
    <mergeCell ref="AD41:AF41"/>
    <mergeCell ref="AH41:AI41"/>
    <mergeCell ref="F37:L37"/>
    <mergeCell ref="N37:Q37"/>
    <mergeCell ref="X37:AD37"/>
    <mergeCell ref="AF37:AI37"/>
    <mergeCell ref="F39:L39"/>
    <mergeCell ref="N39:Q39"/>
    <mergeCell ref="X39:AD39"/>
    <mergeCell ref="AF39:AI39"/>
    <mergeCell ref="U33:V45"/>
    <mergeCell ref="X33:AI34"/>
    <mergeCell ref="F35:J35"/>
    <mergeCell ref="L35:N35"/>
    <mergeCell ref="P35:Q35"/>
    <mergeCell ref="X35:AB35"/>
    <mergeCell ref="AD35:AF35"/>
    <mergeCell ref="AH35:AI35"/>
    <mergeCell ref="F45:Q47"/>
    <mergeCell ref="X45:AI47"/>
    <mergeCell ref="D31:P31"/>
    <mergeCell ref="V31:AH31"/>
    <mergeCell ref="F23:Q25"/>
    <mergeCell ref="X23:AI25"/>
    <mergeCell ref="C25:D25"/>
    <mergeCell ref="U25:V25"/>
    <mergeCell ref="C26:D26"/>
    <mergeCell ref="F26:Q26"/>
    <mergeCell ref="U26:V26"/>
    <mergeCell ref="X26:AI26"/>
    <mergeCell ref="F19:J19"/>
    <mergeCell ref="L19:N19"/>
    <mergeCell ref="P19:Q19"/>
    <mergeCell ref="X19:AB19"/>
    <mergeCell ref="AD19:AF19"/>
    <mergeCell ref="AH19:AI19"/>
    <mergeCell ref="D29:P29"/>
    <mergeCell ref="V29:AH29"/>
    <mergeCell ref="D30:P30"/>
    <mergeCell ref="V30:AH30"/>
    <mergeCell ref="F15:L15"/>
    <mergeCell ref="N15:Q15"/>
    <mergeCell ref="X15:AD15"/>
    <mergeCell ref="AF15:AI15"/>
    <mergeCell ref="D9:P9"/>
    <mergeCell ref="V9:AH9"/>
    <mergeCell ref="C11:D23"/>
    <mergeCell ref="F11:Q12"/>
    <mergeCell ref="U11:V23"/>
    <mergeCell ref="X11:AI12"/>
    <mergeCell ref="F13:J13"/>
    <mergeCell ref="L13:N13"/>
    <mergeCell ref="P13:Q13"/>
    <mergeCell ref="X13:AB13"/>
    <mergeCell ref="F21:J21"/>
    <mergeCell ref="L21:N21"/>
    <mergeCell ref="P21:Q21"/>
    <mergeCell ref="X21:AB21"/>
    <mergeCell ref="AD21:AF21"/>
    <mergeCell ref="AH21:AI21"/>
    <mergeCell ref="F17:L17"/>
    <mergeCell ref="N17:Q17"/>
    <mergeCell ref="X17:AD17"/>
    <mergeCell ref="AF17:AI17"/>
    <mergeCell ref="B2:AJ2"/>
    <mergeCell ref="B3:AJ3"/>
    <mergeCell ref="B4:AJ4"/>
    <mergeCell ref="D7:P7"/>
    <mergeCell ref="V7:AH7"/>
    <mergeCell ref="D8:P8"/>
    <mergeCell ref="V8:AH8"/>
    <mergeCell ref="AD13:AF13"/>
    <mergeCell ref="AH13:AI13"/>
  </mergeCells>
  <printOptions horizontalCentered="1"/>
  <pageMargins left="0.23622047244094491" right="0.23622047244094491" top="0.27" bottom="0.96" header="0.17" footer="0.51"/>
  <pageSetup orientation="portrait" r:id="rId1"/>
  <headerFooter>
    <oddFooter>&amp;L&amp;"-,Negrita"Nombre y Firma del Entrenador&amp;C&amp;"-,Negrita"Sello Plantel&amp;R&amp;"-,Negrita"Nombre  y Firma del Director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L137"/>
  <sheetViews>
    <sheetView showGridLines="0" showRowColHeaders="0" view="pageBreakPreview" zoomScaleNormal="110" zoomScaleSheetLayoutView="100" workbookViewId="0">
      <selection activeCell="B4" sqref="B4:AJ4"/>
    </sheetView>
  </sheetViews>
  <sheetFormatPr baseColWidth="10" defaultColWidth="0" defaultRowHeight="15" x14ac:dyDescent="0.25"/>
  <cols>
    <col min="1" max="1" width="0.42578125" style="67" customWidth="1"/>
    <col min="2" max="2" width="0.5703125" style="2" customWidth="1"/>
    <col min="3" max="3" width="8.85546875" style="2" customWidth="1"/>
    <col min="4" max="4" width="4.28515625" style="2" customWidth="1"/>
    <col min="5" max="5" width="0.42578125" style="2" customWidth="1"/>
    <col min="6" max="6" width="3.5703125" style="2" customWidth="1"/>
    <col min="7" max="7" width="0.42578125" style="2" customWidth="1"/>
    <col min="8" max="8" width="1.85546875" style="2" customWidth="1"/>
    <col min="9" max="9" width="0.7109375" style="2" customWidth="1"/>
    <col min="10" max="10" width="2.85546875" style="2" customWidth="1"/>
    <col min="11" max="11" width="0.28515625" style="2" customWidth="1"/>
    <col min="12" max="12" width="4.7109375" style="2" customWidth="1"/>
    <col min="13" max="13" width="0.28515625" style="2" customWidth="1"/>
    <col min="14" max="14" width="2.85546875" style="2" customWidth="1"/>
    <col min="15" max="15" width="0.42578125" style="2" customWidth="1"/>
    <col min="16" max="16" width="4" style="2" customWidth="1"/>
    <col min="17" max="17" width="5.42578125" style="2" customWidth="1"/>
    <col min="18" max="18" width="0.42578125" customWidth="1"/>
    <col min="19" max="19" width="3.85546875" style="52" customWidth="1"/>
    <col min="20" max="20" width="0.5703125" style="2" customWidth="1"/>
    <col min="21" max="21" width="8.85546875" style="2" customWidth="1"/>
    <col min="22" max="22" width="4.28515625" style="2" customWidth="1"/>
    <col min="23" max="23" width="0.42578125" style="2" customWidth="1"/>
    <col min="24" max="24" width="3.5703125" style="2" customWidth="1"/>
    <col min="25" max="25" width="0.42578125" style="2" customWidth="1"/>
    <col min="26" max="26" width="1.85546875" style="2" customWidth="1"/>
    <col min="27" max="27" width="0.7109375" style="2" customWidth="1"/>
    <col min="28" max="28" width="2.85546875" style="2" customWidth="1"/>
    <col min="29" max="29" width="0.28515625" style="2" customWidth="1"/>
    <col min="30" max="30" width="4.7109375" style="2" customWidth="1"/>
    <col min="31" max="31" width="0.28515625" style="2" customWidth="1"/>
    <col min="32" max="32" width="2.85546875" style="2" customWidth="1"/>
    <col min="33" max="33" width="0.42578125" style="2" customWidth="1"/>
    <col min="34" max="34" width="4" style="2" customWidth="1"/>
    <col min="35" max="35" width="5.42578125" style="2" customWidth="1"/>
    <col min="36" max="36" width="0.42578125" customWidth="1"/>
    <col min="37" max="37" width="0.5703125" customWidth="1"/>
    <col min="38" max="38" width="3.5703125" hidden="1" customWidth="1"/>
    <col min="39" max="16384" width="10.85546875" hidden="1"/>
  </cols>
  <sheetData>
    <row r="1" spans="1:38" ht="6.6" customHeight="1" x14ac:dyDescent="0.25">
      <c r="S1" s="50"/>
      <c r="AL1" t="s">
        <v>98</v>
      </c>
    </row>
    <row r="2" spans="1:38" ht="21.6" customHeight="1" x14ac:dyDescent="0.25">
      <c r="B2" s="153" t="s">
        <v>108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</row>
    <row r="3" spans="1:38" ht="15.6" customHeight="1" x14ac:dyDescent="0.25">
      <c r="B3" s="154" t="str">
        <f>'BD InterCOABQ '!C1</f>
        <v>Plantel 2 Amealco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</row>
    <row r="4" spans="1:38" ht="12.6" customHeight="1" x14ac:dyDescent="0.25">
      <c r="B4" s="192" t="s">
        <v>117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</row>
    <row r="5" spans="1:38" ht="6" customHeight="1" x14ac:dyDescent="0.25"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51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1:38" s="1" customFormat="1" ht="2.4500000000000002" customHeight="1" x14ac:dyDescent="0.25">
      <c r="A6" s="68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52"/>
      <c r="T6" s="6">
        <v>2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8"/>
    </row>
    <row r="7" spans="1:38" ht="13.5" customHeight="1" x14ac:dyDescent="0.25">
      <c r="A7" s="69" t="str">
        <f>1&amp;$AL$1</f>
        <v>1BV</v>
      </c>
      <c r="B7" s="9"/>
      <c r="C7" s="5"/>
      <c r="D7" s="156" t="s">
        <v>108</v>
      </c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44"/>
      <c r="R7" s="10"/>
      <c r="S7" s="53" t="str">
        <f>2&amp;$AL$1</f>
        <v>2BV</v>
      </c>
      <c r="T7" s="9"/>
      <c r="U7" s="5"/>
      <c r="V7" s="156" t="s">
        <v>108</v>
      </c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44"/>
      <c r="AJ7" s="10"/>
    </row>
    <row r="8" spans="1:38" ht="9.9499999999999993" customHeight="1" x14ac:dyDescent="0.25">
      <c r="B8" s="9"/>
      <c r="C8" s="5"/>
      <c r="D8" s="156" t="str">
        <f>$B$3</f>
        <v>Plantel 2 Amealco</v>
      </c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45"/>
      <c r="R8" s="10"/>
      <c r="T8" s="9"/>
      <c r="V8" s="156" t="str">
        <f>$B$3</f>
        <v>Plantel 2 Amealco</v>
      </c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45"/>
      <c r="AJ8" s="10"/>
    </row>
    <row r="9" spans="1:38" s="3" customFormat="1" ht="9.6" customHeight="1" x14ac:dyDescent="0.2">
      <c r="A9" s="67"/>
      <c r="B9" s="11"/>
      <c r="C9" s="12"/>
      <c r="D9" s="162" t="str">
        <f>$B$4</f>
        <v>Basquetbol Varonil</v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46"/>
      <c r="R9" s="13"/>
      <c r="S9" s="54"/>
      <c r="T9" s="11"/>
      <c r="V9" s="162" t="str">
        <f>$B$4</f>
        <v>Basquetbol Varonil</v>
      </c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46"/>
      <c r="AJ9" s="13"/>
    </row>
    <row r="10" spans="1:38" ht="2.1" customHeight="1" x14ac:dyDescent="0.25">
      <c r="B10" s="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0"/>
      <c r="T10" s="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0"/>
    </row>
    <row r="11" spans="1:38" ht="13.5" customHeight="1" x14ac:dyDescent="0.25">
      <c r="B11" s="9"/>
      <c r="C11" s="163"/>
      <c r="D11" s="164"/>
      <c r="E11" s="5"/>
      <c r="F11" s="169" t="str">
        <f>VLOOKUP(A7,'BD InterCOABQ '!$A:P,8,FALSE)&amp;" "&amp;VLOOKUP(A7,'BD InterCOABQ '!$A:P,9,FALSE)&amp;" "&amp;VLOOKUP(A7,'BD InterCOABQ '!$A:P,7,FALSE)</f>
        <v xml:space="preserve">  </v>
      </c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1"/>
      <c r="R11" s="10"/>
      <c r="T11" s="9"/>
      <c r="U11" s="175"/>
      <c r="V11" s="176"/>
      <c r="W11" s="5"/>
      <c r="X11" s="169" t="str">
        <f>VLOOKUP(S7,'BD InterCOABQ '!$A:AH,8,FALSE)&amp;" "&amp;VLOOKUP(S7,'BD InterCOABQ '!$A:AH,9,FALSE)&amp;" "&amp;VLOOKUP(S7,'BD InterCOABQ '!$A:AH,7,FALSE)</f>
        <v xml:space="preserve">  </v>
      </c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1"/>
      <c r="AJ11" s="10"/>
    </row>
    <row r="12" spans="1:38" ht="13.5" customHeight="1" x14ac:dyDescent="0.25">
      <c r="B12" s="9"/>
      <c r="C12" s="165"/>
      <c r="D12" s="166"/>
      <c r="E12" s="5"/>
      <c r="F12" s="172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4"/>
      <c r="R12" s="10"/>
      <c r="T12" s="9"/>
      <c r="U12" s="177"/>
      <c r="V12" s="178"/>
      <c r="W12" s="5"/>
      <c r="X12" s="172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4"/>
      <c r="AJ12" s="10"/>
    </row>
    <row r="13" spans="1:38" s="20" customFormat="1" ht="6.6" customHeight="1" x14ac:dyDescent="0.25">
      <c r="A13" s="70"/>
      <c r="B13" s="18"/>
      <c r="C13" s="165"/>
      <c r="D13" s="166"/>
      <c r="E13" s="17"/>
      <c r="F13" s="157" t="s">
        <v>17</v>
      </c>
      <c r="G13" s="157"/>
      <c r="H13" s="157"/>
      <c r="I13" s="157"/>
      <c r="J13" s="157"/>
      <c r="K13" s="43"/>
      <c r="L13" s="157" t="s">
        <v>18</v>
      </c>
      <c r="M13" s="157"/>
      <c r="N13" s="157"/>
      <c r="O13" s="43"/>
      <c r="P13" s="157" t="s">
        <v>4</v>
      </c>
      <c r="Q13" s="157"/>
      <c r="R13" s="24"/>
      <c r="S13" s="55"/>
      <c r="T13" s="18"/>
      <c r="U13" s="177"/>
      <c r="V13" s="178"/>
      <c r="W13" s="17"/>
      <c r="X13" s="157" t="s">
        <v>17</v>
      </c>
      <c r="Y13" s="157"/>
      <c r="Z13" s="157"/>
      <c r="AA13" s="157"/>
      <c r="AB13" s="157"/>
      <c r="AC13" s="43"/>
      <c r="AD13" s="157" t="s">
        <v>18</v>
      </c>
      <c r="AE13" s="157"/>
      <c r="AF13" s="157"/>
      <c r="AG13" s="43"/>
      <c r="AH13" s="157" t="s">
        <v>4</v>
      </c>
      <c r="AI13" s="157"/>
      <c r="AJ13" s="24"/>
    </row>
    <row r="14" spans="1:38" ht="2.4500000000000002" customHeight="1" x14ac:dyDescent="0.25">
      <c r="B14" s="9"/>
      <c r="C14" s="165"/>
      <c r="D14" s="16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0"/>
      <c r="T14" s="9"/>
      <c r="U14" s="177"/>
      <c r="V14" s="178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10"/>
    </row>
    <row r="15" spans="1:38" ht="12.95" customHeight="1" x14ac:dyDescent="0.25">
      <c r="B15" s="9"/>
      <c r="C15" s="165"/>
      <c r="D15" s="166"/>
      <c r="E15" s="5"/>
      <c r="F15" s="158" t="str">
        <f>IF(VLOOKUP(A7,'BD InterCOABQ '!$A:P,11,FALSE)="","",VLOOKUP(A7,'BD InterCOABQ '!$A:P,11,FALSE))</f>
        <v/>
      </c>
      <c r="G15" s="159"/>
      <c r="H15" s="159"/>
      <c r="I15" s="159"/>
      <c r="J15" s="159"/>
      <c r="K15" s="159"/>
      <c r="L15" s="160"/>
      <c r="M15" s="29"/>
      <c r="N15" s="161" t="str">
        <f>IF(VLOOKUP(A7,'BD InterCOABQ '!$A:P,10,FALSE)="","",VLOOKUP(A7,'BD InterCOABQ '!$A:P,10,FALSE))</f>
        <v/>
      </c>
      <c r="O15" s="161"/>
      <c r="P15" s="161"/>
      <c r="Q15" s="161"/>
      <c r="R15" s="10"/>
      <c r="T15" s="9"/>
      <c r="U15" s="177"/>
      <c r="V15" s="178"/>
      <c r="W15" s="5"/>
      <c r="X15" s="158" t="str">
        <f>IF(VLOOKUP(S7,'BD InterCOABQ '!$A:AH,11,FALSE)="","",VLOOKUP(S7,'BD InterCOABQ '!$A:AH,11,FALSE))</f>
        <v/>
      </c>
      <c r="Y15" s="159"/>
      <c r="Z15" s="159"/>
      <c r="AA15" s="159"/>
      <c r="AB15" s="159"/>
      <c r="AC15" s="159"/>
      <c r="AD15" s="160"/>
      <c r="AE15" s="29"/>
      <c r="AF15" s="161" t="str">
        <f>IF(VLOOKUP(S7,'BD InterCOABQ '!$A:AH,10,FALSE)="","",VLOOKUP(S7,'BD InterCOABQ '!$A:AH,10,FALSE))</f>
        <v/>
      </c>
      <c r="AG15" s="161"/>
      <c r="AH15" s="161"/>
      <c r="AI15" s="161"/>
      <c r="AJ15" s="10"/>
    </row>
    <row r="16" spans="1:38" ht="0.95" customHeight="1" x14ac:dyDescent="0.25">
      <c r="B16" s="9"/>
      <c r="C16" s="165"/>
      <c r="D16" s="166"/>
      <c r="E16" s="5"/>
      <c r="F16" s="5"/>
      <c r="G16" s="5"/>
      <c r="H16" s="5"/>
      <c r="I16" s="5"/>
      <c r="J16" s="5"/>
      <c r="K16" s="5"/>
      <c r="L16" s="4"/>
      <c r="M16" s="4"/>
      <c r="N16" s="4"/>
      <c r="O16" s="4"/>
      <c r="P16" s="4"/>
      <c r="Q16" s="4"/>
      <c r="R16" s="10"/>
      <c r="T16" s="9"/>
      <c r="U16" s="177"/>
      <c r="V16" s="178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10"/>
    </row>
    <row r="17" spans="1:36" s="3" customFormat="1" ht="6.6" customHeight="1" x14ac:dyDescent="0.2">
      <c r="A17" s="67"/>
      <c r="B17" s="11"/>
      <c r="C17" s="165"/>
      <c r="D17" s="166"/>
      <c r="E17" s="12"/>
      <c r="F17" s="157" t="s">
        <v>0</v>
      </c>
      <c r="G17" s="157"/>
      <c r="H17" s="157"/>
      <c r="I17" s="157"/>
      <c r="J17" s="157"/>
      <c r="K17" s="157"/>
      <c r="L17" s="157"/>
      <c r="M17" s="28"/>
      <c r="N17" s="157" t="s">
        <v>9</v>
      </c>
      <c r="O17" s="157"/>
      <c r="P17" s="157"/>
      <c r="Q17" s="157"/>
      <c r="R17" s="13"/>
      <c r="S17" s="54"/>
      <c r="T17" s="11"/>
      <c r="U17" s="177"/>
      <c r="V17" s="178"/>
      <c r="W17" s="12"/>
      <c r="X17" s="157" t="s">
        <v>0</v>
      </c>
      <c r="Y17" s="157"/>
      <c r="Z17" s="157"/>
      <c r="AA17" s="157"/>
      <c r="AB17" s="157"/>
      <c r="AC17" s="157"/>
      <c r="AD17" s="157"/>
      <c r="AE17" s="28"/>
      <c r="AF17" s="157" t="s">
        <v>9</v>
      </c>
      <c r="AG17" s="157"/>
      <c r="AH17" s="157"/>
      <c r="AI17" s="157"/>
      <c r="AJ17" s="13"/>
    </row>
    <row r="18" spans="1:36" ht="0.95" customHeight="1" x14ac:dyDescent="0.25">
      <c r="B18" s="9"/>
      <c r="C18" s="165"/>
      <c r="D18" s="166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0"/>
      <c r="T18" s="9"/>
      <c r="U18" s="177"/>
      <c r="V18" s="178"/>
      <c r="W18" s="5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0"/>
    </row>
    <row r="19" spans="1:36" ht="12.6" customHeight="1" x14ac:dyDescent="0.25">
      <c r="B19" s="9"/>
      <c r="C19" s="165"/>
      <c r="D19" s="166"/>
      <c r="E19" s="5"/>
      <c r="F19" s="181" t="str">
        <f>IF(VLOOKUP(A7,'BD InterCOABQ '!$A:P,14,FALSE)="","",VLOOKUP(A7,'BD InterCOABQ '!$A:P,14,FALSE))</f>
        <v/>
      </c>
      <c r="G19" s="181"/>
      <c r="H19" s="181"/>
      <c r="I19" s="181"/>
      <c r="J19" s="181"/>
      <c r="K19" s="5"/>
      <c r="L19" s="181" t="str">
        <f>IF(VLOOKUP(A7,'BD InterCOABQ '!$A:P,13,FALSE)="","",VLOOKUP(A7,'BD InterCOABQ '!$A:P,13,FALSE))</f>
        <v/>
      </c>
      <c r="M19" s="181"/>
      <c r="N19" s="181"/>
      <c r="O19" s="4"/>
      <c r="P19" s="181" t="str">
        <f>IF(VLOOKUP(A7,'BD InterCOABQ '!$A:P,15,FALSE)="","",VLOOKUP(A7,'BD InterCOABQ '!$A:P,15,FALSE))</f>
        <v/>
      </c>
      <c r="Q19" s="181"/>
      <c r="R19" s="10"/>
      <c r="T19" s="9"/>
      <c r="U19" s="177"/>
      <c r="V19" s="178"/>
      <c r="W19" s="5"/>
      <c r="X19" s="181" t="str">
        <f>IF(VLOOKUP(S7,'BD InterCOABQ '!$A:AH,14,FALSE)="","",VLOOKUP(S7,'BD InterCOABQ '!$A:AH,14,FALSE))</f>
        <v/>
      </c>
      <c r="Y19" s="181"/>
      <c r="Z19" s="181"/>
      <c r="AA19" s="181"/>
      <c r="AB19" s="181"/>
      <c r="AC19" s="5"/>
      <c r="AD19" s="181" t="str">
        <f>IF(VLOOKUP(S7,'BD InterCOABQ '!$A:AH,13,FALSE)="","",VLOOKUP(S7,'BD InterCOABQ '!$A:AH,13,FALSE))</f>
        <v/>
      </c>
      <c r="AE19" s="181"/>
      <c r="AF19" s="181"/>
      <c r="AG19" s="4"/>
      <c r="AH19" s="181" t="str">
        <f>IF(VLOOKUP(S7,'BD InterCOABQ '!$A:AH,15,FALSE)="","",VLOOKUP(S7,'BD InterCOABQ '!$A:AH,15,FALSE))</f>
        <v/>
      </c>
      <c r="AI19" s="181"/>
      <c r="AJ19" s="10"/>
    </row>
    <row r="20" spans="1:36" ht="1.5" customHeight="1" x14ac:dyDescent="0.25">
      <c r="B20" s="9"/>
      <c r="C20" s="165"/>
      <c r="D20" s="166"/>
      <c r="E20" s="5"/>
      <c r="F20" s="4"/>
      <c r="G20" s="4"/>
      <c r="H20" s="4"/>
      <c r="I20" s="5"/>
      <c r="J20" s="5"/>
      <c r="K20" s="5"/>
      <c r="L20" s="4"/>
      <c r="M20" s="4"/>
      <c r="N20" s="4"/>
      <c r="O20" s="4"/>
      <c r="P20" s="4"/>
      <c r="Q20" s="4"/>
      <c r="R20" s="10"/>
      <c r="T20" s="9"/>
      <c r="U20" s="177"/>
      <c r="V20" s="178"/>
      <c r="W20" s="5"/>
      <c r="X20" s="4"/>
      <c r="Y20" s="4"/>
      <c r="Z20" s="4"/>
      <c r="AA20" s="5"/>
      <c r="AB20" s="5"/>
      <c r="AC20" s="5"/>
      <c r="AD20" s="4"/>
      <c r="AE20" s="4"/>
      <c r="AF20" s="4"/>
      <c r="AG20" s="4"/>
      <c r="AH20" s="4"/>
      <c r="AI20" s="4"/>
      <c r="AJ20" s="10"/>
    </row>
    <row r="21" spans="1:36" s="21" customFormat="1" ht="6.6" customHeight="1" x14ac:dyDescent="0.25">
      <c r="A21" s="71"/>
      <c r="B21" s="25"/>
      <c r="C21" s="165"/>
      <c r="D21" s="166"/>
      <c r="E21" s="22"/>
      <c r="F21" s="157" t="s">
        <v>89</v>
      </c>
      <c r="G21" s="157"/>
      <c r="H21" s="157"/>
      <c r="I21" s="157"/>
      <c r="J21" s="157"/>
      <c r="K21" s="43"/>
      <c r="L21" s="157" t="s">
        <v>19</v>
      </c>
      <c r="M21" s="157"/>
      <c r="N21" s="157"/>
      <c r="O21" s="43"/>
      <c r="P21" s="157" t="s">
        <v>10</v>
      </c>
      <c r="Q21" s="157"/>
      <c r="R21" s="26"/>
      <c r="S21" s="56"/>
      <c r="T21" s="25"/>
      <c r="U21" s="177"/>
      <c r="V21" s="178"/>
      <c r="W21" s="22"/>
      <c r="X21" s="157" t="s">
        <v>89</v>
      </c>
      <c r="Y21" s="157"/>
      <c r="Z21" s="157"/>
      <c r="AA21" s="157"/>
      <c r="AB21" s="157"/>
      <c r="AC21" s="43"/>
      <c r="AD21" s="157" t="s">
        <v>19</v>
      </c>
      <c r="AE21" s="157"/>
      <c r="AF21" s="157"/>
      <c r="AG21" s="43"/>
      <c r="AH21" s="157" t="s">
        <v>10</v>
      </c>
      <c r="AI21" s="157"/>
      <c r="AJ21" s="26"/>
    </row>
    <row r="22" spans="1:36" ht="5.0999999999999996" customHeight="1" x14ac:dyDescent="0.25">
      <c r="B22" s="9"/>
      <c r="C22" s="165"/>
      <c r="D22" s="166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0"/>
      <c r="T22" s="9"/>
      <c r="U22" s="177"/>
      <c r="V22" s="178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10"/>
    </row>
    <row r="23" spans="1:36" ht="6.6" customHeight="1" x14ac:dyDescent="0.25">
      <c r="B23" s="9"/>
      <c r="C23" s="167"/>
      <c r="D23" s="168"/>
      <c r="E23" s="27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0"/>
      <c r="T23" s="9"/>
      <c r="U23" s="179"/>
      <c r="V23" s="180"/>
      <c r="W23" s="27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0"/>
    </row>
    <row r="24" spans="1:36" ht="0.95" customHeight="1" x14ac:dyDescent="0.25">
      <c r="B24" s="9"/>
      <c r="C24" s="4"/>
      <c r="D24" s="4"/>
      <c r="E24" s="27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0"/>
      <c r="T24" s="9"/>
      <c r="U24" s="4"/>
      <c r="V24" s="4"/>
      <c r="W24" s="27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0"/>
    </row>
    <row r="25" spans="1:36" ht="18" customHeight="1" x14ac:dyDescent="0.25">
      <c r="B25" s="9"/>
      <c r="C25" s="183" t="str">
        <f>IF(VLOOKUP(A7,'BD InterCOABQ '!$A:P,12,FALSE)="","",VLOOKUP(A7,'BD InterCOABQ '!$A:P,12,FALSE))</f>
        <v/>
      </c>
      <c r="D25" s="184"/>
      <c r="E25" s="4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0"/>
      <c r="T25" s="9"/>
      <c r="U25" s="183" t="str">
        <f>IF(VLOOKUP(S7,'BD InterCOABQ '!$A:AH,12,FALSE)="","",VLOOKUP(S7,'BD InterCOABQ '!$A:AH,12,FALSE))</f>
        <v/>
      </c>
      <c r="V25" s="184"/>
      <c r="W25" s="4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0"/>
    </row>
    <row r="26" spans="1:36" ht="5.45" customHeight="1" x14ac:dyDescent="0.25">
      <c r="B26" s="14"/>
      <c r="C26" s="185" t="s">
        <v>7</v>
      </c>
      <c r="D26" s="185"/>
      <c r="E26" s="15"/>
      <c r="F26" s="185" t="s">
        <v>20</v>
      </c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6"/>
      <c r="T26" s="14"/>
      <c r="U26" s="185" t="s">
        <v>7</v>
      </c>
      <c r="V26" s="185"/>
      <c r="W26" s="15"/>
      <c r="X26" s="185" t="s">
        <v>20</v>
      </c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6"/>
    </row>
    <row r="27" spans="1:36" ht="9" customHeight="1" x14ac:dyDescent="0.25"/>
    <row r="28" spans="1:36" s="1" customFormat="1" ht="2.4500000000000002" customHeight="1" x14ac:dyDescent="0.25">
      <c r="A28" s="68"/>
      <c r="B28" s="6">
        <v>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  <c r="S28" s="52"/>
      <c r="T28" s="6">
        <v>4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8"/>
    </row>
    <row r="29" spans="1:36" ht="13.5" customHeight="1" x14ac:dyDescent="0.25">
      <c r="A29" s="67" t="str">
        <f>3&amp;AL$1</f>
        <v>3BV</v>
      </c>
      <c r="B29" s="9"/>
      <c r="C29" s="5"/>
      <c r="D29" s="156" t="s">
        <v>108</v>
      </c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44"/>
      <c r="R29" s="10"/>
      <c r="S29" s="53" t="str">
        <f>4&amp;$AL$1</f>
        <v>4BV</v>
      </c>
      <c r="T29" s="9"/>
      <c r="U29" s="5"/>
      <c r="V29" s="156" t="s">
        <v>108</v>
      </c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44"/>
      <c r="AJ29" s="10"/>
    </row>
    <row r="30" spans="1:36" ht="9.9499999999999993" customHeight="1" x14ac:dyDescent="0.25">
      <c r="B30" s="9"/>
      <c r="C30" s="5"/>
      <c r="D30" s="156" t="str">
        <f>$B$3</f>
        <v>Plantel 2 Amealco</v>
      </c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45"/>
      <c r="R30" s="10"/>
      <c r="T30" s="9"/>
      <c r="V30" s="156" t="str">
        <f>$B$3</f>
        <v>Plantel 2 Amealco</v>
      </c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45"/>
      <c r="AJ30" s="10"/>
    </row>
    <row r="31" spans="1:36" s="3" customFormat="1" ht="9.6" customHeight="1" x14ac:dyDescent="0.2">
      <c r="A31" s="67"/>
      <c r="B31" s="11"/>
      <c r="C31" s="12"/>
      <c r="D31" s="162" t="str">
        <f>$B$4</f>
        <v>Basquetbol Varonil</v>
      </c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46"/>
      <c r="R31" s="13"/>
      <c r="S31" s="54"/>
      <c r="T31" s="11"/>
      <c r="V31" s="162" t="str">
        <f>$B$4</f>
        <v>Basquetbol Varonil</v>
      </c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46"/>
      <c r="AJ31" s="13"/>
    </row>
    <row r="32" spans="1:36" ht="2.1" customHeight="1" x14ac:dyDescent="0.25">
      <c r="B32" s="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0"/>
      <c r="T32" s="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0"/>
    </row>
    <row r="33" spans="1:36" ht="13.5" customHeight="1" x14ac:dyDescent="0.25">
      <c r="B33" s="9"/>
      <c r="C33" s="163"/>
      <c r="D33" s="164"/>
      <c r="E33" s="5"/>
      <c r="F33" s="169" t="str">
        <f>VLOOKUP(A29,'BD InterCOABQ '!$A:P,8,FALSE)&amp;" "&amp;VLOOKUP(A29,'BD InterCOABQ '!$A:P,9,FALSE)&amp;" "&amp;VLOOKUP(A29,'BD InterCOABQ '!$A:P,7,FALSE)</f>
        <v xml:space="preserve">  </v>
      </c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1"/>
      <c r="R33" s="10"/>
      <c r="T33" s="9"/>
      <c r="U33" s="163"/>
      <c r="V33" s="164"/>
      <c r="W33" s="5"/>
      <c r="X33" s="169" t="str">
        <f>VLOOKUP(S29,'BD InterCOABQ '!$A:AH,8,FALSE)&amp;" "&amp;VLOOKUP(S29,'BD InterCOABQ '!$A:AH,9,FALSE)&amp;" "&amp;VLOOKUP(S29,'BD InterCOABQ '!$A:AH,7,FALSE)</f>
        <v xml:space="preserve">  </v>
      </c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1"/>
      <c r="AJ33" s="10"/>
    </row>
    <row r="34" spans="1:36" ht="13.5" customHeight="1" x14ac:dyDescent="0.25">
      <c r="B34" s="9"/>
      <c r="C34" s="165"/>
      <c r="D34" s="166"/>
      <c r="E34" s="5"/>
      <c r="F34" s="172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4"/>
      <c r="R34" s="10"/>
      <c r="T34" s="9"/>
      <c r="U34" s="165"/>
      <c r="V34" s="166"/>
      <c r="W34" s="5"/>
      <c r="X34" s="172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4"/>
      <c r="AJ34" s="10"/>
    </row>
    <row r="35" spans="1:36" s="20" customFormat="1" ht="6.6" customHeight="1" x14ac:dyDescent="0.25">
      <c r="A35" s="70"/>
      <c r="B35" s="18"/>
      <c r="C35" s="165"/>
      <c r="D35" s="166"/>
      <c r="E35" s="17"/>
      <c r="F35" s="157" t="s">
        <v>17</v>
      </c>
      <c r="G35" s="157"/>
      <c r="H35" s="157"/>
      <c r="I35" s="157"/>
      <c r="J35" s="157"/>
      <c r="K35" s="43"/>
      <c r="L35" s="157" t="s">
        <v>18</v>
      </c>
      <c r="M35" s="157"/>
      <c r="N35" s="157"/>
      <c r="O35" s="43"/>
      <c r="P35" s="157" t="s">
        <v>4</v>
      </c>
      <c r="Q35" s="157"/>
      <c r="R35" s="24"/>
      <c r="S35" s="55"/>
      <c r="T35" s="18"/>
      <c r="U35" s="165"/>
      <c r="V35" s="166"/>
      <c r="W35" s="17"/>
      <c r="X35" s="157" t="s">
        <v>17</v>
      </c>
      <c r="Y35" s="157"/>
      <c r="Z35" s="157"/>
      <c r="AA35" s="157"/>
      <c r="AB35" s="157"/>
      <c r="AC35" s="43"/>
      <c r="AD35" s="157" t="s">
        <v>18</v>
      </c>
      <c r="AE35" s="157"/>
      <c r="AF35" s="157"/>
      <c r="AG35" s="43"/>
      <c r="AH35" s="157" t="s">
        <v>4</v>
      </c>
      <c r="AI35" s="157"/>
      <c r="AJ35" s="24"/>
    </row>
    <row r="36" spans="1:36" ht="2.4500000000000002" customHeight="1" x14ac:dyDescent="0.25">
      <c r="B36" s="9"/>
      <c r="C36" s="165"/>
      <c r="D36" s="16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0"/>
      <c r="T36" s="9"/>
      <c r="U36" s="165"/>
      <c r="V36" s="166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10"/>
    </row>
    <row r="37" spans="1:36" ht="12.95" customHeight="1" x14ac:dyDescent="0.25">
      <c r="B37" s="9"/>
      <c r="C37" s="165"/>
      <c r="D37" s="166"/>
      <c r="E37" s="5"/>
      <c r="F37" s="158" t="str">
        <f>IF(VLOOKUP(A29,'BD InterCOABQ '!$A:P,11,FALSE)="","",VLOOKUP(A29,'BD InterCOABQ '!$A:P,11,FALSE))</f>
        <v/>
      </c>
      <c r="G37" s="159"/>
      <c r="H37" s="159"/>
      <c r="I37" s="159"/>
      <c r="J37" s="159"/>
      <c r="K37" s="159"/>
      <c r="L37" s="160"/>
      <c r="M37" s="29"/>
      <c r="N37" s="161" t="str">
        <f>IF(VLOOKUP(A29,'BD InterCOABQ '!$A:P,10,FALSE)="","",VLOOKUP(A29,'BD InterCOABQ '!$A:P,10,FALSE))</f>
        <v/>
      </c>
      <c r="O37" s="161"/>
      <c r="P37" s="161"/>
      <c r="Q37" s="161"/>
      <c r="R37" s="10"/>
      <c r="T37" s="9"/>
      <c r="U37" s="165"/>
      <c r="V37" s="166"/>
      <c r="W37" s="5"/>
      <c r="X37" s="158" t="str">
        <f>IF(VLOOKUP(S29,'BD InterCOABQ '!$A:AH,11,FALSE)="","",VLOOKUP(S29,'BD InterCOABQ '!$A:AH,11,FALSE))</f>
        <v/>
      </c>
      <c r="Y37" s="159"/>
      <c r="Z37" s="159"/>
      <c r="AA37" s="159"/>
      <c r="AB37" s="159"/>
      <c r="AC37" s="159"/>
      <c r="AD37" s="160"/>
      <c r="AE37" s="29"/>
      <c r="AF37" s="161" t="str">
        <f>IF(VLOOKUP(S29,'BD InterCOABQ '!$A:AH,10,FALSE)="","",VLOOKUP(S29,'BD InterCOABQ '!$A:AH,10,FALSE))</f>
        <v/>
      </c>
      <c r="AG37" s="161"/>
      <c r="AH37" s="161"/>
      <c r="AI37" s="161"/>
      <c r="AJ37" s="10"/>
    </row>
    <row r="38" spans="1:36" ht="0.95" customHeight="1" x14ac:dyDescent="0.25">
      <c r="B38" s="9"/>
      <c r="C38" s="165"/>
      <c r="D38" s="166"/>
      <c r="E38" s="5"/>
      <c r="F38" s="5"/>
      <c r="G38" s="5"/>
      <c r="H38" s="5"/>
      <c r="I38" s="5"/>
      <c r="J38" s="5"/>
      <c r="K38" s="5"/>
      <c r="L38" s="4"/>
      <c r="M38" s="4"/>
      <c r="N38" s="4"/>
      <c r="O38" s="4"/>
      <c r="P38" s="4"/>
      <c r="Q38" s="4"/>
      <c r="R38" s="10"/>
      <c r="T38" s="9"/>
      <c r="U38" s="165"/>
      <c r="V38" s="166"/>
      <c r="W38" s="5"/>
      <c r="X38" s="5"/>
      <c r="Y38" s="5"/>
      <c r="Z38" s="5"/>
      <c r="AA38" s="5"/>
      <c r="AB38" s="5"/>
      <c r="AC38" s="5"/>
      <c r="AD38" s="4"/>
      <c r="AE38" s="4"/>
      <c r="AF38" s="4"/>
      <c r="AG38" s="4"/>
      <c r="AH38" s="4"/>
      <c r="AI38" s="4"/>
      <c r="AJ38" s="10"/>
    </row>
    <row r="39" spans="1:36" s="3" customFormat="1" ht="6.6" customHeight="1" x14ac:dyDescent="0.2">
      <c r="A39" s="67"/>
      <c r="B39" s="11"/>
      <c r="C39" s="165"/>
      <c r="D39" s="166"/>
      <c r="E39" s="12"/>
      <c r="F39" s="157" t="s">
        <v>0</v>
      </c>
      <c r="G39" s="157"/>
      <c r="H39" s="157"/>
      <c r="I39" s="157"/>
      <c r="J39" s="157"/>
      <c r="K39" s="157"/>
      <c r="L39" s="157"/>
      <c r="M39" s="28"/>
      <c r="N39" s="157" t="s">
        <v>9</v>
      </c>
      <c r="O39" s="157"/>
      <c r="P39" s="157"/>
      <c r="Q39" s="157"/>
      <c r="R39" s="13"/>
      <c r="S39" s="54"/>
      <c r="T39" s="11"/>
      <c r="U39" s="165"/>
      <c r="V39" s="166"/>
      <c r="W39" s="12"/>
      <c r="X39" s="157" t="s">
        <v>0</v>
      </c>
      <c r="Y39" s="157"/>
      <c r="Z39" s="157"/>
      <c r="AA39" s="157"/>
      <c r="AB39" s="157"/>
      <c r="AC39" s="157"/>
      <c r="AD39" s="157"/>
      <c r="AE39" s="28"/>
      <c r="AF39" s="157" t="s">
        <v>9</v>
      </c>
      <c r="AG39" s="157"/>
      <c r="AH39" s="157"/>
      <c r="AI39" s="157"/>
      <c r="AJ39" s="13"/>
    </row>
    <row r="40" spans="1:36" ht="0.95" customHeight="1" x14ac:dyDescent="0.25">
      <c r="B40" s="9"/>
      <c r="C40" s="165"/>
      <c r="D40" s="166"/>
      <c r="E40" s="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0"/>
      <c r="T40" s="9"/>
      <c r="U40" s="165"/>
      <c r="V40" s="166"/>
      <c r="W40" s="5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10"/>
    </row>
    <row r="41" spans="1:36" ht="12.6" customHeight="1" x14ac:dyDescent="0.25">
      <c r="B41" s="9"/>
      <c r="C41" s="165"/>
      <c r="D41" s="166"/>
      <c r="E41" s="5"/>
      <c r="F41" s="181" t="str">
        <f>IF(VLOOKUP(A29,'BD InterCOABQ '!$A:P,14,FALSE)="","",VLOOKUP(A29,'BD InterCOABQ '!$A:P,14,FALSE))</f>
        <v/>
      </c>
      <c r="G41" s="181"/>
      <c r="H41" s="181"/>
      <c r="I41" s="181"/>
      <c r="J41" s="181"/>
      <c r="K41" s="5"/>
      <c r="L41" s="181" t="str">
        <f>IF(VLOOKUP(A29,'BD InterCOABQ '!$A:P,13,FALSE)="","",VLOOKUP(A29,'BD InterCOABQ '!$A:P,13,FALSE))</f>
        <v/>
      </c>
      <c r="M41" s="181"/>
      <c r="N41" s="181"/>
      <c r="O41" s="4"/>
      <c r="P41" s="181" t="str">
        <f>IF(VLOOKUP(A29,'BD InterCOABQ '!$A:P,15,FALSE)="","",VLOOKUP(A29,'BD InterCOABQ '!$A:P,15,FALSE))</f>
        <v/>
      </c>
      <c r="Q41" s="181"/>
      <c r="R41" s="10"/>
      <c r="T41" s="9"/>
      <c r="U41" s="165"/>
      <c r="V41" s="166"/>
      <c r="W41" s="5"/>
      <c r="X41" s="181" t="str">
        <f>IF(VLOOKUP(S29,'BD InterCOABQ '!$A:AH,14,FALSE)="","",VLOOKUP(S29,'BD InterCOABQ '!$A:AH,14,FALSE))</f>
        <v/>
      </c>
      <c r="Y41" s="181"/>
      <c r="Z41" s="181"/>
      <c r="AA41" s="181"/>
      <c r="AB41" s="181"/>
      <c r="AC41" s="5"/>
      <c r="AD41" s="181" t="str">
        <f>IF(VLOOKUP(S29,'BD InterCOABQ '!$A:AH,13,FALSE)="","",VLOOKUP(S29,'BD InterCOABQ '!$A:AH,13,FALSE))</f>
        <v/>
      </c>
      <c r="AE41" s="181"/>
      <c r="AF41" s="181"/>
      <c r="AG41" s="4"/>
      <c r="AH41" s="181" t="str">
        <f>IF(VLOOKUP(S29,'BD InterCOABQ '!$A:AH,15,FALSE)="","",VLOOKUP(S29,'BD InterCOABQ '!$A:AH,15,FALSE))</f>
        <v/>
      </c>
      <c r="AI41" s="181"/>
      <c r="AJ41" s="10"/>
    </row>
    <row r="42" spans="1:36" ht="1.5" customHeight="1" x14ac:dyDescent="0.25">
      <c r="B42" s="9"/>
      <c r="C42" s="165"/>
      <c r="D42" s="166"/>
      <c r="E42" s="5"/>
      <c r="F42" s="4"/>
      <c r="G42" s="4"/>
      <c r="H42" s="4"/>
      <c r="I42" s="5"/>
      <c r="J42" s="5"/>
      <c r="K42" s="5"/>
      <c r="L42" s="4"/>
      <c r="M42" s="4"/>
      <c r="N42" s="4"/>
      <c r="O42" s="4"/>
      <c r="P42" s="4"/>
      <c r="Q42" s="4"/>
      <c r="R42" s="10"/>
      <c r="T42" s="9"/>
      <c r="U42" s="165"/>
      <c r="V42" s="166"/>
      <c r="W42" s="5"/>
      <c r="X42" s="4"/>
      <c r="Y42" s="4"/>
      <c r="Z42" s="4"/>
      <c r="AA42" s="5"/>
      <c r="AB42" s="5"/>
      <c r="AC42" s="5"/>
      <c r="AD42" s="4"/>
      <c r="AE42" s="4"/>
      <c r="AF42" s="4"/>
      <c r="AG42" s="4"/>
      <c r="AH42" s="4"/>
      <c r="AI42" s="4"/>
      <c r="AJ42" s="10"/>
    </row>
    <row r="43" spans="1:36" s="21" customFormat="1" ht="6.6" customHeight="1" x14ac:dyDescent="0.25">
      <c r="A43" s="71"/>
      <c r="B43" s="25"/>
      <c r="C43" s="165"/>
      <c r="D43" s="166"/>
      <c r="E43" s="22"/>
      <c r="F43" s="157" t="s">
        <v>89</v>
      </c>
      <c r="G43" s="157"/>
      <c r="H43" s="157"/>
      <c r="I43" s="157"/>
      <c r="J43" s="157"/>
      <c r="K43" s="43"/>
      <c r="L43" s="157" t="s">
        <v>19</v>
      </c>
      <c r="M43" s="157"/>
      <c r="N43" s="157"/>
      <c r="O43" s="43"/>
      <c r="P43" s="157" t="s">
        <v>10</v>
      </c>
      <c r="Q43" s="157"/>
      <c r="R43" s="26"/>
      <c r="S43" s="56"/>
      <c r="T43" s="25"/>
      <c r="U43" s="165"/>
      <c r="V43" s="166"/>
      <c r="W43" s="22"/>
      <c r="X43" s="157" t="s">
        <v>89</v>
      </c>
      <c r="Y43" s="157"/>
      <c r="Z43" s="157"/>
      <c r="AA43" s="157"/>
      <c r="AB43" s="157"/>
      <c r="AC43" s="43"/>
      <c r="AD43" s="157" t="s">
        <v>19</v>
      </c>
      <c r="AE43" s="157"/>
      <c r="AF43" s="157"/>
      <c r="AG43" s="43"/>
      <c r="AH43" s="157" t="s">
        <v>10</v>
      </c>
      <c r="AI43" s="157"/>
      <c r="AJ43" s="26"/>
    </row>
    <row r="44" spans="1:36" ht="5.0999999999999996" customHeight="1" x14ac:dyDescent="0.25">
      <c r="B44" s="9"/>
      <c r="C44" s="165"/>
      <c r="D44" s="16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0"/>
      <c r="T44" s="9"/>
      <c r="U44" s="165"/>
      <c r="V44" s="166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10"/>
    </row>
    <row r="45" spans="1:36" ht="6.6" customHeight="1" x14ac:dyDescent="0.25">
      <c r="B45" s="9"/>
      <c r="C45" s="167"/>
      <c r="D45" s="168"/>
      <c r="E45" s="27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0"/>
      <c r="T45" s="9"/>
      <c r="U45" s="167"/>
      <c r="V45" s="168"/>
      <c r="W45" s="27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0"/>
    </row>
    <row r="46" spans="1:36" ht="0.95" customHeight="1" x14ac:dyDescent="0.25">
      <c r="B46" s="9"/>
      <c r="C46" s="4"/>
      <c r="D46" s="4"/>
      <c r="E46" s="27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0"/>
      <c r="T46" s="9"/>
      <c r="U46" s="4"/>
      <c r="V46" s="4"/>
      <c r="W46" s="27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0"/>
    </row>
    <row r="47" spans="1:36" ht="18" customHeight="1" x14ac:dyDescent="0.25">
      <c r="B47" s="9"/>
      <c r="C47" s="183" t="str">
        <f>IF(VLOOKUP(A29,'BD InterCOABQ '!$A:P,12,FALSE)="","",VLOOKUP(A29,'BD InterCOABQ '!$A:P,12,FALSE))</f>
        <v/>
      </c>
      <c r="D47" s="184"/>
      <c r="E47" s="4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0"/>
      <c r="T47" s="9"/>
      <c r="U47" s="183" t="str">
        <f>IF(VLOOKUP(S29,'BD InterCOABQ '!$A:AH,12,FALSE)="","",VLOOKUP(S29,'BD InterCOABQ '!$A:AH,12,FALSE))</f>
        <v/>
      </c>
      <c r="V47" s="184"/>
      <c r="W47" s="4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0"/>
    </row>
    <row r="48" spans="1:36" ht="5.45" customHeight="1" x14ac:dyDescent="0.25">
      <c r="B48" s="14"/>
      <c r="C48" s="185" t="s">
        <v>7</v>
      </c>
      <c r="D48" s="185"/>
      <c r="E48" s="15"/>
      <c r="F48" s="185" t="s">
        <v>20</v>
      </c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6"/>
      <c r="T48" s="14"/>
      <c r="U48" s="185" t="s">
        <v>7</v>
      </c>
      <c r="V48" s="185"/>
      <c r="W48" s="15"/>
      <c r="X48" s="185" t="s">
        <v>20</v>
      </c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6"/>
    </row>
    <row r="49" spans="1:36" ht="9" customHeight="1" x14ac:dyDescent="0.25"/>
    <row r="50" spans="1:36" s="1" customFormat="1" ht="2.4500000000000002" customHeight="1" x14ac:dyDescent="0.25">
      <c r="A50" s="68"/>
      <c r="B50" s="6">
        <v>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8"/>
      <c r="S50" s="52"/>
      <c r="T50" s="6">
        <v>6</v>
      </c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8"/>
    </row>
    <row r="51" spans="1:36" ht="13.5" customHeight="1" x14ac:dyDescent="0.25">
      <c r="A51" s="67" t="str">
        <f>5&amp;AL$1</f>
        <v>5BV</v>
      </c>
      <c r="B51" s="9"/>
      <c r="C51" s="5"/>
      <c r="D51" s="156" t="s">
        <v>108</v>
      </c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44"/>
      <c r="R51" s="10"/>
      <c r="S51" s="53" t="str">
        <f>6&amp;$AL$1</f>
        <v>6BV</v>
      </c>
      <c r="T51" s="9"/>
      <c r="U51" s="5"/>
      <c r="V51" s="156" t="s">
        <v>108</v>
      </c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44"/>
      <c r="AJ51" s="10"/>
    </row>
    <row r="52" spans="1:36" ht="9.9499999999999993" customHeight="1" x14ac:dyDescent="0.25">
      <c r="B52" s="9"/>
      <c r="C52" s="5"/>
      <c r="D52" s="156" t="str">
        <f>$B$3</f>
        <v>Plantel 2 Amealco</v>
      </c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45"/>
      <c r="R52" s="10"/>
      <c r="T52" s="9"/>
      <c r="V52" s="156" t="str">
        <f>$B$3</f>
        <v>Plantel 2 Amealco</v>
      </c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45"/>
      <c r="AJ52" s="10"/>
    </row>
    <row r="53" spans="1:36" s="3" customFormat="1" ht="9.6" customHeight="1" x14ac:dyDescent="0.2">
      <c r="A53" s="67"/>
      <c r="B53" s="11"/>
      <c r="C53" s="12"/>
      <c r="D53" s="162" t="str">
        <f>$B$4</f>
        <v>Basquetbol Varonil</v>
      </c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46"/>
      <c r="R53" s="13"/>
      <c r="S53" s="54"/>
      <c r="T53" s="11"/>
      <c r="V53" s="162" t="str">
        <f>$B$4</f>
        <v>Basquetbol Varonil</v>
      </c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46"/>
      <c r="AJ53" s="13"/>
    </row>
    <row r="54" spans="1:36" ht="2.1" customHeight="1" x14ac:dyDescent="0.25">
      <c r="B54" s="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0"/>
      <c r="T54" s="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0"/>
    </row>
    <row r="55" spans="1:36" ht="13.5" customHeight="1" x14ac:dyDescent="0.25">
      <c r="B55" s="9"/>
      <c r="C55" s="163"/>
      <c r="D55" s="164"/>
      <c r="E55" s="5"/>
      <c r="F55" s="169" t="str">
        <f>VLOOKUP(A51,'BD InterCOABQ '!$A:P,8,FALSE)&amp;" "&amp;VLOOKUP(A51,'BD InterCOABQ '!$A:P,9,FALSE)&amp;" "&amp;VLOOKUP(A51,'BD InterCOABQ '!$A:P,7,FALSE)</f>
        <v xml:space="preserve">  </v>
      </c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1"/>
      <c r="R55" s="10"/>
      <c r="T55" s="9"/>
      <c r="U55" s="163"/>
      <c r="V55" s="164"/>
      <c r="W55" s="5"/>
      <c r="X55" s="169" t="str">
        <f>VLOOKUP(S51,'BD InterCOABQ '!$A:AH,8,FALSE)&amp;" "&amp;VLOOKUP(S51,'BD InterCOABQ '!$A:AH,9,FALSE)&amp;" "&amp;VLOOKUP(S51,'BD InterCOABQ '!$A:AH,7,FALSE)</f>
        <v xml:space="preserve">  </v>
      </c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1"/>
      <c r="AJ55" s="10"/>
    </row>
    <row r="56" spans="1:36" ht="13.5" customHeight="1" x14ac:dyDescent="0.25">
      <c r="B56" s="9"/>
      <c r="C56" s="165"/>
      <c r="D56" s="166"/>
      <c r="E56" s="5"/>
      <c r="F56" s="172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4"/>
      <c r="R56" s="10"/>
      <c r="T56" s="9"/>
      <c r="U56" s="165"/>
      <c r="V56" s="166"/>
      <c r="W56" s="5"/>
      <c r="X56" s="172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4"/>
      <c r="AJ56" s="10"/>
    </row>
    <row r="57" spans="1:36" s="20" customFormat="1" ht="6.6" customHeight="1" x14ac:dyDescent="0.25">
      <c r="A57" s="70"/>
      <c r="B57" s="18"/>
      <c r="C57" s="165"/>
      <c r="D57" s="166"/>
      <c r="E57" s="17"/>
      <c r="F57" s="157" t="s">
        <v>17</v>
      </c>
      <c r="G57" s="157"/>
      <c r="H57" s="157"/>
      <c r="I57" s="157"/>
      <c r="J57" s="157"/>
      <c r="K57" s="43"/>
      <c r="L57" s="157" t="s">
        <v>18</v>
      </c>
      <c r="M57" s="157"/>
      <c r="N57" s="157"/>
      <c r="O57" s="43"/>
      <c r="P57" s="157" t="s">
        <v>4</v>
      </c>
      <c r="Q57" s="157"/>
      <c r="R57" s="24"/>
      <c r="S57" s="55"/>
      <c r="T57" s="18"/>
      <c r="U57" s="165"/>
      <c r="V57" s="166"/>
      <c r="W57" s="17"/>
      <c r="X57" s="157" t="s">
        <v>17</v>
      </c>
      <c r="Y57" s="157"/>
      <c r="Z57" s="157"/>
      <c r="AA57" s="157"/>
      <c r="AB57" s="157"/>
      <c r="AC57" s="43"/>
      <c r="AD57" s="157" t="s">
        <v>18</v>
      </c>
      <c r="AE57" s="157"/>
      <c r="AF57" s="157"/>
      <c r="AG57" s="43"/>
      <c r="AH57" s="157" t="s">
        <v>4</v>
      </c>
      <c r="AI57" s="157"/>
      <c r="AJ57" s="24"/>
    </row>
    <row r="58" spans="1:36" ht="2.4500000000000002" customHeight="1" x14ac:dyDescent="0.25">
      <c r="B58" s="9"/>
      <c r="C58" s="165"/>
      <c r="D58" s="16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10"/>
      <c r="T58" s="9"/>
      <c r="U58" s="165"/>
      <c r="V58" s="166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10"/>
    </row>
    <row r="59" spans="1:36" ht="12.95" customHeight="1" x14ac:dyDescent="0.25">
      <c r="B59" s="9"/>
      <c r="C59" s="165"/>
      <c r="D59" s="166"/>
      <c r="E59" s="5"/>
      <c r="F59" s="158" t="str">
        <f>IF(VLOOKUP(A51,'BD InterCOABQ '!$A:P,11,FALSE)="","",VLOOKUP(A51,'BD InterCOABQ '!$A:P,11,FALSE))</f>
        <v/>
      </c>
      <c r="G59" s="159"/>
      <c r="H59" s="159"/>
      <c r="I59" s="159"/>
      <c r="J59" s="159"/>
      <c r="K59" s="159"/>
      <c r="L59" s="160"/>
      <c r="M59" s="29"/>
      <c r="N59" s="161" t="str">
        <f>IF(VLOOKUP(A51,'BD InterCOABQ '!$A:P,10,FALSE)="","",VLOOKUP(A51,'BD InterCOABQ '!$A:P,10,FALSE))</f>
        <v/>
      </c>
      <c r="O59" s="161"/>
      <c r="P59" s="161"/>
      <c r="Q59" s="161"/>
      <c r="R59" s="10"/>
      <c r="T59" s="9"/>
      <c r="U59" s="165"/>
      <c r="V59" s="166"/>
      <c r="W59" s="5"/>
      <c r="X59" s="158" t="str">
        <f>IF(VLOOKUP(S51,'BD InterCOABQ '!$A:AH,11,FALSE)="","",VLOOKUP(S51,'BD InterCOABQ '!$A:AH,11,FALSE))</f>
        <v/>
      </c>
      <c r="Y59" s="159"/>
      <c r="Z59" s="159"/>
      <c r="AA59" s="159"/>
      <c r="AB59" s="159"/>
      <c r="AC59" s="159"/>
      <c r="AD59" s="160"/>
      <c r="AE59" s="29"/>
      <c r="AF59" s="161" t="str">
        <f>IF(VLOOKUP(S51,'BD InterCOABQ '!$A:AH,10,FALSE)="","",VLOOKUP(S51,'BD InterCOABQ '!$A:AH,10,FALSE))</f>
        <v/>
      </c>
      <c r="AG59" s="161"/>
      <c r="AH59" s="161"/>
      <c r="AI59" s="161"/>
      <c r="AJ59" s="10"/>
    </row>
    <row r="60" spans="1:36" ht="0.95" customHeight="1" x14ac:dyDescent="0.25">
      <c r="B60" s="9"/>
      <c r="C60" s="165"/>
      <c r="D60" s="166"/>
      <c r="E60" s="5"/>
      <c r="F60" s="5"/>
      <c r="G60" s="5"/>
      <c r="H60" s="5"/>
      <c r="I60" s="5"/>
      <c r="J60" s="5"/>
      <c r="K60" s="5"/>
      <c r="L60" s="4"/>
      <c r="M60" s="4"/>
      <c r="N60" s="4"/>
      <c r="O60" s="4"/>
      <c r="P60" s="4"/>
      <c r="Q60" s="4"/>
      <c r="R60" s="10"/>
      <c r="T60" s="9"/>
      <c r="U60" s="165"/>
      <c r="V60" s="166"/>
      <c r="W60" s="5"/>
      <c r="X60" s="5"/>
      <c r="Y60" s="5"/>
      <c r="Z60" s="5"/>
      <c r="AA60" s="5"/>
      <c r="AB60" s="5"/>
      <c r="AC60" s="5"/>
      <c r="AD60" s="4"/>
      <c r="AE60" s="4"/>
      <c r="AF60" s="4"/>
      <c r="AG60" s="4"/>
      <c r="AH60" s="4"/>
      <c r="AI60" s="4"/>
      <c r="AJ60" s="10"/>
    </row>
    <row r="61" spans="1:36" s="3" customFormat="1" ht="6.6" customHeight="1" x14ac:dyDescent="0.2">
      <c r="A61" s="67"/>
      <c r="B61" s="11"/>
      <c r="C61" s="165"/>
      <c r="D61" s="166"/>
      <c r="E61" s="12"/>
      <c r="F61" s="157" t="s">
        <v>0</v>
      </c>
      <c r="G61" s="157"/>
      <c r="H61" s="157"/>
      <c r="I61" s="157"/>
      <c r="J61" s="157"/>
      <c r="K61" s="157"/>
      <c r="L61" s="157"/>
      <c r="M61" s="28"/>
      <c r="N61" s="157" t="s">
        <v>9</v>
      </c>
      <c r="O61" s="157"/>
      <c r="P61" s="157"/>
      <c r="Q61" s="157"/>
      <c r="R61" s="13"/>
      <c r="S61" s="54"/>
      <c r="T61" s="11"/>
      <c r="U61" s="165"/>
      <c r="V61" s="166"/>
      <c r="W61" s="12"/>
      <c r="X61" s="157" t="s">
        <v>0</v>
      </c>
      <c r="Y61" s="157"/>
      <c r="Z61" s="157"/>
      <c r="AA61" s="157"/>
      <c r="AB61" s="157"/>
      <c r="AC61" s="157"/>
      <c r="AD61" s="157"/>
      <c r="AE61" s="28"/>
      <c r="AF61" s="157" t="s">
        <v>9</v>
      </c>
      <c r="AG61" s="157"/>
      <c r="AH61" s="157"/>
      <c r="AI61" s="157"/>
      <c r="AJ61" s="13"/>
    </row>
    <row r="62" spans="1:36" ht="0.95" customHeight="1" x14ac:dyDescent="0.25">
      <c r="B62" s="9"/>
      <c r="C62" s="165"/>
      <c r="D62" s="166"/>
      <c r="E62" s="5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10"/>
      <c r="T62" s="9"/>
      <c r="U62" s="165"/>
      <c r="V62" s="166"/>
      <c r="W62" s="5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10"/>
    </row>
    <row r="63" spans="1:36" ht="12.6" customHeight="1" x14ac:dyDescent="0.25">
      <c r="B63" s="9"/>
      <c r="C63" s="165"/>
      <c r="D63" s="166"/>
      <c r="E63" s="5"/>
      <c r="F63" s="181" t="str">
        <f>IF(VLOOKUP(A51,'BD InterCOABQ '!$A:P,14,FALSE)="","",VLOOKUP(A51,'BD InterCOABQ '!$A:P,14,FALSE))</f>
        <v/>
      </c>
      <c r="G63" s="181"/>
      <c r="H63" s="181"/>
      <c r="I63" s="181"/>
      <c r="J63" s="181"/>
      <c r="K63" s="5"/>
      <c r="L63" s="181" t="str">
        <f>IF(VLOOKUP(A51,'BD InterCOABQ '!$A:P,13,FALSE)="","",VLOOKUP(A51,'BD InterCOABQ '!$A:P,13,FALSE))</f>
        <v/>
      </c>
      <c r="M63" s="181"/>
      <c r="N63" s="181"/>
      <c r="O63" s="4"/>
      <c r="P63" s="181" t="str">
        <f>IF(VLOOKUP(A51,'BD InterCOABQ '!$A:P,15,FALSE)="","",VLOOKUP(A51,'BD InterCOABQ '!$A:P,15,FALSE))</f>
        <v/>
      </c>
      <c r="Q63" s="181"/>
      <c r="R63" s="10"/>
      <c r="T63" s="9"/>
      <c r="U63" s="165"/>
      <c r="V63" s="166"/>
      <c r="W63" s="5"/>
      <c r="X63" s="181" t="str">
        <f>IF(VLOOKUP(S51,'BD InterCOABQ '!$A:AH,14,FALSE)="","",VLOOKUP(S51,'BD InterCOABQ '!$A:AH,14,FALSE))</f>
        <v/>
      </c>
      <c r="Y63" s="181"/>
      <c r="Z63" s="181"/>
      <c r="AA63" s="181"/>
      <c r="AB63" s="181"/>
      <c r="AC63" s="5"/>
      <c r="AD63" s="181" t="str">
        <f>IF(VLOOKUP(S51,'BD InterCOABQ '!$A:AH,13,FALSE)="","",VLOOKUP(S51,'BD InterCOABQ '!$A:AH,13,FALSE))</f>
        <v/>
      </c>
      <c r="AE63" s="181"/>
      <c r="AF63" s="181"/>
      <c r="AG63" s="4"/>
      <c r="AH63" s="181" t="str">
        <f>IF(VLOOKUP(S51,'BD InterCOABQ '!$A:AH,15,FALSE)="","",VLOOKUP(S51,'BD InterCOABQ '!$A:AH,15,FALSE))</f>
        <v/>
      </c>
      <c r="AI63" s="181"/>
      <c r="AJ63" s="10"/>
    </row>
    <row r="64" spans="1:36" ht="1.5" customHeight="1" x14ac:dyDescent="0.25">
      <c r="B64" s="9"/>
      <c r="C64" s="165"/>
      <c r="D64" s="166"/>
      <c r="E64" s="5"/>
      <c r="F64" s="4"/>
      <c r="G64" s="4"/>
      <c r="H64" s="4"/>
      <c r="I64" s="5"/>
      <c r="J64" s="5"/>
      <c r="K64" s="5"/>
      <c r="L64" s="4"/>
      <c r="M64" s="4"/>
      <c r="N64" s="4"/>
      <c r="O64" s="4"/>
      <c r="P64" s="4"/>
      <c r="Q64" s="4"/>
      <c r="R64" s="10"/>
      <c r="T64" s="9"/>
      <c r="U64" s="165"/>
      <c r="V64" s="166"/>
      <c r="W64" s="5"/>
      <c r="X64" s="4"/>
      <c r="Y64" s="4"/>
      <c r="Z64" s="4"/>
      <c r="AA64" s="5"/>
      <c r="AB64" s="5"/>
      <c r="AC64" s="5"/>
      <c r="AD64" s="4"/>
      <c r="AE64" s="4"/>
      <c r="AF64" s="4"/>
      <c r="AG64" s="4"/>
      <c r="AH64" s="4"/>
      <c r="AI64" s="4"/>
      <c r="AJ64" s="10"/>
    </row>
    <row r="65" spans="1:36" s="21" customFormat="1" ht="6.6" customHeight="1" x14ac:dyDescent="0.25">
      <c r="A65" s="71"/>
      <c r="B65" s="25"/>
      <c r="C65" s="165"/>
      <c r="D65" s="166"/>
      <c r="E65" s="22"/>
      <c r="F65" s="157" t="s">
        <v>89</v>
      </c>
      <c r="G65" s="157"/>
      <c r="H65" s="157"/>
      <c r="I65" s="157"/>
      <c r="J65" s="157"/>
      <c r="K65" s="43"/>
      <c r="L65" s="157" t="s">
        <v>19</v>
      </c>
      <c r="M65" s="157"/>
      <c r="N65" s="157"/>
      <c r="O65" s="43"/>
      <c r="P65" s="157" t="s">
        <v>10</v>
      </c>
      <c r="Q65" s="157"/>
      <c r="R65" s="26"/>
      <c r="S65" s="56"/>
      <c r="T65" s="25"/>
      <c r="U65" s="165"/>
      <c r="V65" s="166"/>
      <c r="W65" s="22"/>
      <c r="X65" s="157" t="s">
        <v>89</v>
      </c>
      <c r="Y65" s="157"/>
      <c r="Z65" s="157"/>
      <c r="AA65" s="157"/>
      <c r="AB65" s="157"/>
      <c r="AC65" s="43"/>
      <c r="AD65" s="157" t="s">
        <v>19</v>
      </c>
      <c r="AE65" s="157"/>
      <c r="AF65" s="157"/>
      <c r="AG65" s="43"/>
      <c r="AH65" s="157" t="s">
        <v>10</v>
      </c>
      <c r="AI65" s="157"/>
      <c r="AJ65" s="26"/>
    </row>
    <row r="66" spans="1:36" ht="5.0999999999999996" customHeight="1" x14ac:dyDescent="0.25">
      <c r="B66" s="9"/>
      <c r="C66" s="165"/>
      <c r="D66" s="16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10"/>
      <c r="T66" s="9"/>
      <c r="U66" s="165"/>
      <c r="V66" s="166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10"/>
    </row>
    <row r="67" spans="1:36" ht="6.6" customHeight="1" x14ac:dyDescent="0.25">
      <c r="B67" s="9"/>
      <c r="C67" s="167"/>
      <c r="D67" s="168"/>
      <c r="E67" s="27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0"/>
      <c r="T67" s="9"/>
      <c r="U67" s="167"/>
      <c r="V67" s="168"/>
      <c r="W67" s="27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0"/>
    </row>
    <row r="68" spans="1:36" ht="0.95" customHeight="1" x14ac:dyDescent="0.25">
      <c r="B68" s="9"/>
      <c r="C68" s="4"/>
      <c r="D68" s="4"/>
      <c r="E68" s="27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0"/>
      <c r="T68" s="9"/>
      <c r="U68" s="4"/>
      <c r="V68" s="4"/>
      <c r="W68" s="27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0"/>
    </row>
    <row r="69" spans="1:36" ht="18" customHeight="1" x14ac:dyDescent="0.25">
      <c r="B69" s="9"/>
      <c r="C69" s="183" t="str">
        <f>IF(VLOOKUP(A51,'BD InterCOABQ '!$A:P,12,FALSE)="","",VLOOKUP(A51,'BD InterCOABQ '!$A:P,12,FALSE))</f>
        <v/>
      </c>
      <c r="D69" s="184"/>
      <c r="E69" s="4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0"/>
      <c r="T69" s="9"/>
      <c r="U69" s="183" t="str">
        <f>IF(VLOOKUP(S51,'BD InterCOABQ '!$A:AH,12,FALSE)="","",VLOOKUP(S51,'BD InterCOABQ '!$A:AH,12,FALSE))</f>
        <v/>
      </c>
      <c r="V69" s="184"/>
      <c r="W69" s="4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0"/>
    </row>
    <row r="70" spans="1:36" ht="5.45" customHeight="1" x14ac:dyDescent="0.25">
      <c r="B70" s="14"/>
      <c r="C70" s="185" t="s">
        <v>7</v>
      </c>
      <c r="D70" s="185"/>
      <c r="E70" s="15"/>
      <c r="F70" s="185" t="s">
        <v>20</v>
      </c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6"/>
      <c r="T70" s="14"/>
      <c r="U70" s="185" t="s">
        <v>7</v>
      </c>
      <c r="V70" s="185"/>
      <c r="W70" s="15"/>
      <c r="X70" s="185" t="s">
        <v>20</v>
      </c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6"/>
    </row>
    <row r="71" spans="1:36" ht="9" customHeight="1" x14ac:dyDescent="0.25"/>
    <row r="72" spans="1:36" s="1" customFormat="1" ht="2.4500000000000002" customHeight="1" x14ac:dyDescent="0.25">
      <c r="A72" s="68"/>
      <c r="B72" s="6">
        <v>7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8"/>
      <c r="S72" s="52"/>
      <c r="T72" s="6">
        <v>8</v>
      </c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8"/>
    </row>
    <row r="73" spans="1:36" ht="13.5" customHeight="1" x14ac:dyDescent="0.25">
      <c r="A73" s="67" t="str">
        <f>7&amp;AL$1</f>
        <v>7BV</v>
      </c>
      <c r="B73" s="9"/>
      <c r="C73" s="5"/>
      <c r="D73" s="156" t="s">
        <v>108</v>
      </c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44"/>
      <c r="R73" s="10"/>
      <c r="S73" s="53" t="str">
        <f>8&amp;$AL$1</f>
        <v>8BV</v>
      </c>
      <c r="T73" s="9"/>
      <c r="U73" s="5"/>
      <c r="V73" s="156" t="s">
        <v>108</v>
      </c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44"/>
      <c r="AJ73" s="10"/>
    </row>
    <row r="74" spans="1:36" ht="9.9499999999999993" customHeight="1" x14ac:dyDescent="0.25">
      <c r="B74" s="9"/>
      <c r="D74" s="156" t="str">
        <f>$B$3</f>
        <v>Plantel 2 Amealco</v>
      </c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45"/>
      <c r="R74" s="10"/>
      <c r="T74" s="9"/>
      <c r="V74" s="156" t="str">
        <f>$B$3</f>
        <v>Plantel 2 Amealco</v>
      </c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45"/>
      <c r="AJ74" s="10"/>
    </row>
    <row r="75" spans="1:36" s="3" customFormat="1" ht="9.6" customHeight="1" x14ac:dyDescent="0.2">
      <c r="A75" s="67"/>
      <c r="B75" s="11"/>
      <c r="D75" s="162" t="str">
        <f>$B$4</f>
        <v>Basquetbol Varonil</v>
      </c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46"/>
      <c r="R75" s="13"/>
      <c r="S75" s="54"/>
      <c r="T75" s="11"/>
      <c r="V75" s="162" t="str">
        <f>$B$4</f>
        <v>Basquetbol Varonil</v>
      </c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46"/>
      <c r="AJ75" s="13"/>
    </row>
    <row r="76" spans="1:36" ht="2.1" customHeight="1" x14ac:dyDescent="0.25">
      <c r="B76" s="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0"/>
      <c r="T76" s="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0"/>
    </row>
    <row r="77" spans="1:36" ht="13.5" customHeight="1" x14ac:dyDescent="0.25">
      <c r="B77" s="9"/>
      <c r="C77" s="163"/>
      <c r="D77" s="164"/>
      <c r="E77" s="5"/>
      <c r="F77" s="169" t="str">
        <f>VLOOKUP(A73,'BD InterCOABQ '!$A:P,8,FALSE)&amp;" "&amp;VLOOKUP(A73,'BD InterCOABQ '!$A:P,9,FALSE)&amp;" "&amp;VLOOKUP(A73,'BD InterCOABQ '!$A:P,7,FALSE)</f>
        <v xml:space="preserve">  </v>
      </c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1"/>
      <c r="R77" s="10"/>
      <c r="T77" s="9"/>
      <c r="U77" s="163"/>
      <c r="V77" s="164"/>
      <c r="W77" s="5"/>
      <c r="X77" s="169" t="str">
        <f>VLOOKUP(S73,'BD InterCOABQ '!$A:AH,8,FALSE)&amp;" "&amp;VLOOKUP(S73,'BD InterCOABQ '!$A:AH,9,FALSE)&amp;" "&amp;VLOOKUP(S73,'BD InterCOABQ '!$A:AH,7,FALSE)</f>
        <v xml:space="preserve">  </v>
      </c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1"/>
      <c r="AJ77" s="10"/>
    </row>
    <row r="78" spans="1:36" ht="13.5" customHeight="1" x14ac:dyDescent="0.25">
      <c r="B78" s="9"/>
      <c r="C78" s="165"/>
      <c r="D78" s="166"/>
      <c r="E78" s="5"/>
      <c r="F78" s="172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4"/>
      <c r="R78" s="10"/>
      <c r="T78" s="9"/>
      <c r="U78" s="165"/>
      <c r="V78" s="166"/>
      <c r="W78" s="5"/>
      <c r="X78" s="172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4"/>
      <c r="AJ78" s="10"/>
    </row>
    <row r="79" spans="1:36" s="20" customFormat="1" ht="6.6" customHeight="1" x14ac:dyDescent="0.25">
      <c r="A79" s="70"/>
      <c r="B79" s="18"/>
      <c r="C79" s="165"/>
      <c r="D79" s="166"/>
      <c r="E79" s="17"/>
      <c r="F79" s="157" t="s">
        <v>17</v>
      </c>
      <c r="G79" s="157"/>
      <c r="H79" s="157"/>
      <c r="I79" s="157"/>
      <c r="J79" s="157"/>
      <c r="K79" s="43"/>
      <c r="L79" s="157" t="s">
        <v>18</v>
      </c>
      <c r="M79" s="157"/>
      <c r="N79" s="157"/>
      <c r="O79" s="43"/>
      <c r="P79" s="157" t="s">
        <v>4</v>
      </c>
      <c r="Q79" s="157"/>
      <c r="R79" s="24"/>
      <c r="S79" s="55"/>
      <c r="T79" s="18"/>
      <c r="U79" s="165"/>
      <c r="V79" s="166"/>
      <c r="W79" s="17"/>
      <c r="X79" s="157" t="s">
        <v>17</v>
      </c>
      <c r="Y79" s="157"/>
      <c r="Z79" s="157"/>
      <c r="AA79" s="157"/>
      <c r="AB79" s="157"/>
      <c r="AC79" s="43"/>
      <c r="AD79" s="157" t="s">
        <v>18</v>
      </c>
      <c r="AE79" s="157"/>
      <c r="AF79" s="157"/>
      <c r="AG79" s="43"/>
      <c r="AH79" s="157" t="s">
        <v>4</v>
      </c>
      <c r="AI79" s="157"/>
      <c r="AJ79" s="24"/>
    </row>
    <row r="80" spans="1:36" ht="2.4500000000000002" customHeight="1" x14ac:dyDescent="0.25">
      <c r="B80" s="9"/>
      <c r="C80" s="165"/>
      <c r="D80" s="16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0"/>
      <c r="T80" s="9"/>
      <c r="U80" s="165"/>
      <c r="V80" s="166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10"/>
    </row>
    <row r="81" spans="1:36" ht="12.95" customHeight="1" x14ac:dyDescent="0.25">
      <c r="B81" s="9"/>
      <c r="C81" s="165"/>
      <c r="D81" s="166"/>
      <c r="E81" s="5"/>
      <c r="F81" s="158" t="str">
        <f>IF(VLOOKUP(A73,'BD InterCOABQ '!$A:P,11,FALSE)="","",VLOOKUP(A73,'BD InterCOABQ '!$A:P,11,FALSE))</f>
        <v/>
      </c>
      <c r="G81" s="159"/>
      <c r="H81" s="159"/>
      <c r="I81" s="159"/>
      <c r="J81" s="159"/>
      <c r="K81" s="159"/>
      <c r="L81" s="160"/>
      <c r="M81" s="29"/>
      <c r="N81" s="161" t="str">
        <f>IF(VLOOKUP(A73,'BD InterCOABQ '!$A:P,10,FALSE)="","",VLOOKUP(A73,'BD InterCOABQ '!$A:P,10,FALSE))</f>
        <v/>
      </c>
      <c r="O81" s="161"/>
      <c r="P81" s="161"/>
      <c r="Q81" s="161"/>
      <c r="R81" s="10"/>
      <c r="T81" s="9"/>
      <c r="U81" s="165"/>
      <c r="V81" s="166"/>
      <c r="W81" s="5"/>
      <c r="X81" s="158" t="str">
        <f>IF(VLOOKUP(S73,'BD InterCOABQ '!$A:AH,11,FALSE)="","",VLOOKUP(S73,'BD InterCOABQ '!$A:AH,11,FALSE))</f>
        <v/>
      </c>
      <c r="Y81" s="159"/>
      <c r="Z81" s="159"/>
      <c r="AA81" s="159"/>
      <c r="AB81" s="159"/>
      <c r="AC81" s="159"/>
      <c r="AD81" s="160"/>
      <c r="AE81" s="29"/>
      <c r="AF81" s="161" t="str">
        <f>IF(VLOOKUP(S73,'BD InterCOABQ '!$A:AH,10,FALSE)="","",VLOOKUP(S73,'BD InterCOABQ '!$A:AH,10,FALSE))</f>
        <v/>
      </c>
      <c r="AG81" s="161"/>
      <c r="AH81" s="161"/>
      <c r="AI81" s="161"/>
      <c r="AJ81" s="10"/>
    </row>
    <row r="82" spans="1:36" ht="0.95" customHeight="1" x14ac:dyDescent="0.25">
      <c r="B82" s="9"/>
      <c r="C82" s="165"/>
      <c r="D82" s="166"/>
      <c r="E82" s="5"/>
      <c r="F82" s="5"/>
      <c r="G82" s="5"/>
      <c r="H82" s="5"/>
      <c r="I82" s="5"/>
      <c r="J82" s="5"/>
      <c r="K82" s="5"/>
      <c r="L82" s="4"/>
      <c r="M82" s="4"/>
      <c r="N82" s="4"/>
      <c r="O82" s="4"/>
      <c r="P82" s="4"/>
      <c r="Q82" s="4"/>
      <c r="R82" s="10"/>
      <c r="T82" s="9"/>
      <c r="U82" s="165"/>
      <c r="V82" s="166"/>
      <c r="W82" s="5"/>
      <c r="X82" s="5"/>
      <c r="Y82" s="5"/>
      <c r="Z82" s="5"/>
      <c r="AA82" s="5"/>
      <c r="AB82" s="5"/>
      <c r="AC82" s="5"/>
      <c r="AD82" s="4"/>
      <c r="AE82" s="4"/>
      <c r="AF82" s="4"/>
      <c r="AG82" s="4"/>
      <c r="AH82" s="4"/>
      <c r="AI82" s="4"/>
      <c r="AJ82" s="10"/>
    </row>
    <row r="83" spans="1:36" s="3" customFormat="1" ht="6.6" customHeight="1" x14ac:dyDescent="0.2">
      <c r="A83" s="67"/>
      <c r="B83" s="11"/>
      <c r="C83" s="165"/>
      <c r="D83" s="166"/>
      <c r="E83" s="12"/>
      <c r="F83" s="157" t="s">
        <v>0</v>
      </c>
      <c r="G83" s="157"/>
      <c r="H83" s="157"/>
      <c r="I83" s="157"/>
      <c r="J83" s="157"/>
      <c r="K83" s="157"/>
      <c r="L83" s="157"/>
      <c r="M83" s="28"/>
      <c r="N83" s="157" t="s">
        <v>9</v>
      </c>
      <c r="O83" s="157"/>
      <c r="P83" s="157"/>
      <c r="Q83" s="157"/>
      <c r="R83" s="13"/>
      <c r="S83" s="54"/>
      <c r="T83" s="11"/>
      <c r="U83" s="165"/>
      <c r="V83" s="166"/>
      <c r="W83" s="12"/>
      <c r="X83" s="157" t="s">
        <v>0</v>
      </c>
      <c r="Y83" s="157"/>
      <c r="Z83" s="157"/>
      <c r="AA83" s="157"/>
      <c r="AB83" s="157"/>
      <c r="AC83" s="157"/>
      <c r="AD83" s="157"/>
      <c r="AE83" s="28"/>
      <c r="AF83" s="157" t="s">
        <v>9</v>
      </c>
      <c r="AG83" s="157"/>
      <c r="AH83" s="157"/>
      <c r="AI83" s="157"/>
      <c r="AJ83" s="13"/>
    </row>
    <row r="84" spans="1:36" ht="0.95" customHeight="1" x14ac:dyDescent="0.25">
      <c r="B84" s="9"/>
      <c r="C84" s="165"/>
      <c r="D84" s="166"/>
      <c r="E84" s="5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10"/>
      <c r="T84" s="9"/>
      <c r="U84" s="165"/>
      <c r="V84" s="166"/>
      <c r="W84" s="5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10"/>
    </row>
    <row r="85" spans="1:36" ht="12.6" customHeight="1" x14ac:dyDescent="0.25">
      <c r="B85" s="9"/>
      <c r="C85" s="165"/>
      <c r="D85" s="166"/>
      <c r="E85" s="5"/>
      <c r="F85" s="181" t="str">
        <f>IF(VLOOKUP(A73,'BD InterCOABQ '!$A:P,14,FALSE)="","",VLOOKUP(A73,'BD InterCOABQ '!$A:P,14,FALSE))</f>
        <v/>
      </c>
      <c r="G85" s="181"/>
      <c r="H85" s="181"/>
      <c r="I85" s="181"/>
      <c r="J85" s="181"/>
      <c r="K85" s="5"/>
      <c r="L85" s="181" t="str">
        <f>IF(VLOOKUP(A73,'BD InterCOABQ '!$A:P,13,FALSE)="","",VLOOKUP(A73,'BD InterCOABQ '!$A:P,13,FALSE))</f>
        <v/>
      </c>
      <c r="M85" s="181"/>
      <c r="N85" s="181"/>
      <c r="O85" s="4"/>
      <c r="P85" s="181" t="str">
        <f>IF(VLOOKUP(A73,'BD InterCOABQ '!$A:P,15,FALSE)="","",VLOOKUP(A73,'BD InterCOABQ '!$A:P,15,FALSE))</f>
        <v/>
      </c>
      <c r="Q85" s="181"/>
      <c r="R85" s="10"/>
      <c r="T85" s="9"/>
      <c r="U85" s="165"/>
      <c r="V85" s="166"/>
      <c r="W85" s="5"/>
      <c r="X85" s="181" t="str">
        <f>IF(VLOOKUP(S73,'BD InterCOABQ '!$A:AH,14,FALSE)="","",VLOOKUP(S73,'BD InterCOABQ '!$A:AH,14,FALSE))</f>
        <v/>
      </c>
      <c r="Y85" s="181"/>
      <c r="Z85" s="181"/>
      <c r="AA85" s="181"/>
      <c r="AB85" s="181"/>
      <c r="AC85" s="5"/>
      <c r="AD85" s="181" t="str">
        <f>IF(VLOOKUP(S73,'BD InterCOABQ '!$A:AH,13,FALSE)="","",VLOOKUP(S73,'BD InterCOABQ '!$A:AH,13,FALSE))</f>
        <v/>
      </c>
      <c r="AE85" s="181"/>
      <c r="AF85" s="181"/>
      <c r="AG85" s="4"/>
      <c r="AH85" s="181" t="str">
        <f>IF(VLOOKUP(S73,'BD InterCOABQ '!$A:AH,15,FALSE)="","",VLOOKUP(S73,'BD InterCOABQ '!$A:AH,15,FALSE))</f>
        <v/>
      </c>
      <c r="AI85" s="181"/>
      <c r="AJ85" s="10"/>
    </row>
    <row r="86" spans="1:36" ht="1.5" customHeight="1" x14ac:dyDescent="0.25">
      <c r="B86" s="9"/>
      <c r="C86" s="165"/>
      <c r="D86" s="166"/>
      <c r="E86" s="5"/>
      <c r="F86" s="4"/>
      <c r="G86" s="4"/>
      <c r="H86" s="4"/>
      <c r="I86" s="5"/>
      <c r="J86" s="5"/>
      <c r="K86" s="5"/>
      <c r="L86" s="4"/>
      <c r="M86" s="4"/>
      <c r="N86" s="4"/>
      <c r="O86" s="4"/>
      <c r="P86" s="4"/>
      <c r="Q86" s="4"/>
      <c r="R86" s="10"/>
      <c r="T86" s="9"/>
      <c r="U86" s="165"/>
      <c r="V86" s="166"/>
      <c r="W86" s="5"/>
      <c r="X86" s="4"/>
      <c r="Y86" s="4"/>
      <c r="Z86" s="4"/>
      <c r="AA86" s="5"/>
      <c r="AB86" s="5"/>
      <c r="AC86" s="5"/>
      <c r="AD86" s="4"/>
      <c r="AE86" s="4"/>
      <c r="AF86" s="4"/>
      <c r="AG86" s="4"/>
      <c r="AH86" s="4"/>
      <c r="AI86" s="4"/>
      <c r="AJ86" s="10"/>
    </row>
    <row r="87" spans="1:36" s="21" customFormat="1" ht="6.6" customHeight="1" x14ac:dyDescent="0.25">
      <c r="A87" s="71"/>
      <c r="B87" s="25"/>
      <c r="C87" s="165"/>
      <c r="D87" s="166"/>
      <c r="E87" s="22"/>
      <c r="F87" s="157" t="s">
        <v>89</v>
      </c>
      <c r="G87" s="157"/>
      <c r="H87" s="157"/>
      <c r="I87" s="157"/>
      <c r="J87" s="157"/>
      <c r="K87" s="43"/>
      <c r="L87" s="157" t="s">
        <v>19</v>
      </c>
      <c r="M87" s="157"/>
      <c r="N87" s="157"/>
      <c r="O87" s="43"/>
      <c r="P87" s="157" t="s">
        <v>10</v>
      </c>
      <c r="Q87" s="157"/>
      <c r="R87" s="26"/>
      <c r="S87" s="56"/>
      <c r="T87" s="25"/>
      <c r="U87" s="165"/>
      <c r="V87" s="166"/>
      <c r="W87" s="22"/>
      <c r="X87" s="157" t="s">
        <v>89</v>
      </c>
      <c r="Y87" s="157"/>
      <c r="Z87" s="157"/>
      <c r="AA87" s="157"/>
      <c r="AB87" s="157"/>
      <c r="AC87" s="43"/>
      <c r="AD87" s="157" t="s">
        <v>19</v>
      </c>
      <c r="AE87" s="157"/>
      <c r="AF87" s="157"/>
      <c r="AG87" s="43"/>
      <c r="AH87" s="157" t="s">
        <v>10</v>
      </c>
      <c r="AI87" s="157"/>
      <c r="AJ87" s="26"/>
    </row>
    <row r="88" spans="1:36" ht="5.0999999999999996" customHeight="1" x14ac:dyDescent="0.25">
      <c r="B88" s="9"/>
      <c r="C88" s="165"/>
      <c r="D88" s="16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0"/>
      <c r="T88" s="9"/>
      <c r="U88" s="165"/>
      <c r="V88" s="166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10"/>
    </row>
    <row r="89" spans="1:36" ht="6.6" customHeight="1" x14ac:dyDescent="0.25">
      <c r="B89" s="9"/>
      <c r="C89" s="167"/>
      <c r="D89" s="168"/>
      <c r="E89" s="27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0"/>
      <c r="T89" s="9"/>
      <c r="U89" s="167"/>
      <c r="V89" s="168"/>
      <c r="W89" s="27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0"/>
    </row>
    <row r="90" spans="1:36" ht="0.95" customHeight="1" x14ac:dyDescent="0.25">
      <c r="B90" s="9"/>
      <c r="C90" s="4"/>
      <c r="D90" s="4"/>
      <c r="E90" s="27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0"/>
      <c r="T90" s="9"/>
      <c r="U90" s="4"/>
      <c r="V90" s="4"/>
      <c r="W90" s="27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0"/>
    </row>
    <row r="91" spans="1:36" ht="18" customHeight="1" x14ac:dyDescent="0.25">
      <c r="B91" s="9"/>
      <c r="C91" s="183" t="str">
        <f>IF(VLOOKUP(A73,'BD InterCOABQ '!$A:P,12,FALSE)="","",VLOOKUP(A73,'BD InterCOABQ '!$A:P,12,FALSE))</f>
        <v/>
      </c>
      <c r="D91" s="184"/>
      <c r="E91" s="4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0"/>
      <c r="T91" s="9"/>
      <c r="U91" s="183" t="str">
        <f>IF(VLOOKUP(S73,'BD InterCOABQ '!$A:AH,12,FALSE)="","",VLOOKUP(S73,'BD InterCOABQ '!$A:AH,12,FALSE))</f>
        <v/>
      </c>
      <c r="V91" s="184"/>
      <c r="W91" s="4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0"/>
    </row>
    <row r="92" spans="1:36" ht="5.45" customHeight="1" x14ac:dyDescent="0.25">
      <c r="B92" s="14"/>
      <c r="C92" s="185" t="s">
        <v>7</v>
      </c>
      <c r="D92" s="185"/>
      <c r="E92" s="15"/>
      <c r="F92" s="185" t="s">
        <v>20</v>
      </c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6"/>
      <c r="T92" s="14"/>
      <c r="U92" s="185" t="s">
        <v>7</v>
      </c>
      <c r="V92" s="185"/>
      <c r="W92" s="15"/>
      <c r="X92" s="185" t="s">
        <v>20</v>
      </c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6"/>
    </row>
    <row r="93" spans="1:36" ht="9" customHeight="1" x14ac:dyDescent="0.25"/>
    <row r="94" spans="1:36" s="1" customFormat="1" ht="2.4500000000000002" customHeight="1" x14ac:dyDescent="0.25">
      <c r="A94" s="68"/>
      <c r="B94" s="6">
        <v>9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8"/>
      <c r="S94" s="52"/>
      <c r="T94" s="6">
        <v>10</v>
      </c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8"/>
    </row>
    <row r="95" spans="1:36" ht="13.5" customHeight="1" x14ac:dyDescent="0.25">
      <c r="A95" s="67" t="str">
        <f>9&amp;AL$1</f>
        <v>9BV</v>
      </c>
      <c r="B95" s="9"/>
      <c r="C95" s="5"/>
      <c r="D95" s="156" t="s">
        <v>108</v>
      </c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44"/>
      <c r="R95" s="10"/>
      <c r="S95" s="53" t="str">
        <f>10&amp;$AL$1</f>
        <v>10BV</v>
      </c>
      <c r="T95" s="9"/>
      <c r="U95" s="5"/>
      <c r="V95" s="156" t="s">
        <v>108</v>
      </c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44"/>
      <c r="AJ95" s="10"/>
    </row>
    <row r="96" spans="1:36" ht="9.9499999999999993" customHeight="1" x14ac:dyDescent="0.25">
      <c r="B96" s="9"/>
      <c r="D96" s="156" t="str">
        <f>$B$3</f>
        <v>Plantel 2 Amealco</v>
      </c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45"/>
      <c r="R96" s="10"/>
      <c r="T96" s="9"/>
      <c r="V96" s="156" t="str">
        <f>$B$3</f>
        <v>Plantel 2 Amealco</v>
      </c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45"/>
      <c r="AJ96" s="10"/>
    </row>
    <row r="97" spans="1:36" s="3" customFormat="1" ht="9.6" customHeight="1" x14ac:dyDescent="0.2">
      <c r="A97" s="67"/>
      <c r="B97" s="11"/>
      <c r="D97" s="162" t="str">
        <f>$B$4</f>
        <v>Basquetbol Varonil</v>
      </c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46"/>
      <c r="R97" s="13"/>
      <c r="S97" s="54"/>
      <c r="T97" s="11"/>
      <c r="V97" s="162" t="str">
        <f>$B$4</f>
        <v>Basquetbol Varonil</v>
      </c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46"/>
      <c r="AJ97" s="13"/>
    </row>
    <row r="98" spans="1:36" ht="2.1" customHeight="1" x14ac:dyDescent="0.25">
      <c r="B98" s="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0"/>
      <c r="T98" s="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0"/>
    </row>
    <row r="99" spans="1:36" ht="13.5" customHeight="1" x14ac:dyDescent="0.25">
      <c r="B99" s="9"/>
      <c r="C99" s="163"/>
      <c r="D99" s="164"/>
      <c r="E99" s="5"/>
      <c r="F99" s="169" t="str">
        <f>VLOOKUP(A95,'BD InterCOABQ '!$A:P,8,FALSE)&amp;" "&amp;VLOOKUP(A95,'BD InterCOABQ '!$A:P,9,FALSE)&amp;" "&amp;VLOOKUP(A95,'BD InterCOABQ '!$A:P,7,FALSE)</f>
        <v xml:space="preserve">  </v>
      </c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1"/>
      <c r="R99" s="10"/>
      <c r="T99" s="9"/>
      <c r="U99" s="163"/>
      <c r="V99" s="164"/>
      <c r="W99" s="5"/>
      <c r="X99" s="169" t="str">
        <f>VLOOKUP(S95,'BD InterCOABQ '!$A:AH,8,FALSE)&amp;" "&amp;VLOOKUP(S95,'BD InterCOABQ '!$A:AH,9,FALSE)&amp;" "&amp;VLOOKUP(S95,'BD InterCOABQ '!$A:AH,7,FALSE)</f>
        <v xml:space="preserve">  </v>
      </c>
      <c r="Y99" s="170"/>
      <c r="Z99" s="170"/>
      <c r="AA99" s="170"/>
      <c r="AB99" s="170"/>
      <c r="AC99" s="170"/>
      <c r="AD99" s="170"/>
      <c r="AE99" s="170"/>
      <c r="AF99" s="170"/>
      <c r="AG99" s="170"/>
      <c r="AH99" s="170"/>
      <c r="AI99" s="171"/>
      <c r="AJ99" s="10"/>
    </row>
    <row r="100" spans="1:36" ht="13.5" customHeight="1" x14ac:dyDescent="0.25">
      <c r="B100" s="9"/>
      <c r="C100" s="165"/>
      <c r="D100" s="166"/>
      <c r="E100" s="5"/>
      <c r="F100" s="172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4"/>
      <c r="R100" s="10"/>
      <c r="T100" s="9"/>
      <c r="U100" s="165"/>
      <c r="V100" s="166"/>
      <c r="W100" s="5"/>
      <c r="X100" s="172"/>
      <c r="Y100" s="173"/>
      <c r="Z100" s="173"/>
      <c r="AA100" s="173"/>
      <c r="AB100" s="173"/>
      <c r="AC100" s="173"/>
      <c r="AD100" s="173"/>
      <c r="AE100" s="173"/>
      <c r="AF100" s="173"/>
      <c r="AG100" s="173"/>
      <c r="AH100" s="173"/>
      <c r="AI100" s="174"/>
      <c r="AJ100" s="10"/>
    </row>
    <row r="101" spans="1:36" s="20" customFormat="1" ht="6.6" customHeight="1" x14ac:dyDescent="0.25">
      <c r="A101" s="70"/>
      <c r="B101" s="18"/>
      <c r="C101" s="165"/>
      <c r="D101" s="166"/>
      <c r="E101" s="17"/>
      <c r="F101" s="157" t="s">
        <v>17</v>
      </c>
      <c r="G101" s="157"/>
      <c r="H101" s="157"/>
      <c r="I101" s="157"/>
      <c r="J101" s="157"/>
      <c r="K101" s="43"/>
      <c r="L101" s="157" t="s">
        <v>18</v>
      </c>
      <c r="M101" s="157"/>
      <c r="N101" s="157"/>
      <c r="O101" s="43"/>
      <c r="P101" s="157" t="s">
        <v>4</v>
      </c>
      <c r="Q101" s="157"/>
      <c r="R101" s="24"/>
      <c r="S101" s="55"/>
      <c r="T101" s="18"/>
      <c r="U101" s="165"/>
      <c r="V101" s="166"/>
      <c r="W101" s="17"/>
      <c r="X101" s="157" t="s">
        <v>17</v>
      </c>
      <c r="Y101" s="157"/>
      <c r="Z101" s="157"/>
      <c r="AA101" s="157"/>
      <c r="AB101" s="157"/>
      <c r="AC101" s="43"/>
      <c r="AD101" s="157" t="s">
        <v>18</v>
      </c>
      <c r="AE101" s="157"/>
      <c r="AF101" s="157"/>
      <c r="AG101" s="43"/>
      <c r="AH101" s="157" t="s">
        <v>4</v>
      </c>
      <c r="AI101" s="157"/>
      <c r="AJ101" s="24"/>
    </row>
    <row r="102" spans="1:36" ht="2.4500000000000002" customHeight="1" x14ac:dyDescent="0.25">
      <c r="B102" s="9"/>
      <c r="C102" s="165"/>
      <c r="D102" s="16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10"/>
      <c r="T102" s="9"/>
      <c r="U102" s="165"/>
      <c r="V102" s="166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10"/>
    </row>
    <row r="103" spans="1:36" ht="12.95" customHeight="1" x14ac:dyDescent="0.25">
      <c r="B103" s="9"/>
      <c r="C103" s="165"/>
      <c r="D103" s="166"/>
      <c r="E103" s="5"/>
      <c r="F103" s="158" t="str">
        <f>IF(VLOOKUP(A95,'BD InterCOABQ '!$A:P,11,FALSE)="","",VLOOKUP(A95,'BD InterCOABQ '!$A:P,11,FALSE))</f>
        <v/>
      </c>
      <c r="G103" s="159"/>
      <c r="H103" s="159"/>
      <c r="I103" s="159"/>
      <c r="J103" s="159"/>
      <c r="K103" s="159"/>
      <c r="L103" s="160"/>
      <c r="M103" s="29"/>
      <c r="N103" s="161" t="str">
        <f>IF(VLOOKUP(A95,'BD InterCOABQ '!$A:P,10,FALSE)="","",VLOOKUP(A95,'BD InterCOABQ '!$A:P,10,FALSE))</f>
        <v/>
      </c>
      <c r="O103" s="161"/>
      <c r="P103" s="161"/>
      <c r="Q103" s="161"/>
      <c r="R103" s="10"/>
      <c r="T103" s="9"/>
      <c r="U103" s="165"/>
      <c r="V103" s="166"/>
      <c r="W103" s="5"/>
      <c r="X103" s="158" t="str">
        <f>IF(VLOOKUP(S95,'BD InterCOABQ '!$A:AH,11,FALSE)="","",VLOOKUP(S95,'BD InterCOABQ '!$A:AH,11,FALSE))</f>
        <v/>
      </c>
      <c r="Y103" s="159"/>
      <c r="Z103" s="159"/>
      <c r="AA103" s="159"/>
      <c r="AB103" s="159"/>
      <c r="AC103" s="159"/>
      <c r="AD103" s="160"/>
      <c r="AE103" s="29"/>
      <c r="AF103" s="161" t="str">
        <f>IF(VLOOKUP(S95,'BD InterCOABQ '!$A:AH,10,FALSE)="","",VLOOKUP(S95,'BD InterCOABQ '!$A:AH,10,FALSE))</f>
        <v/>
      </c>
      <c r="AG103" s="161"/>
      <c r="AH103" s="161"/>
      <c r="AI103" s="161"/>
      <c r="AJ103" s="10"/>
    </row>
    <row r="104" spans="1:36" ht="0.95" customHeight="1" x14ac:dyDescent="0.25">
      <c r="B104" s="9"/>
      <c r="C104" s="165"/>
      <c r="D104" s="166"/>
      <c r="E104" s="5"/>
      <c r="F104" s="5"/>
      <c r="G104" s="5"/>
      <c r="H104" s="5"/>
      <c r="I104" s="5"/>
      <c r="J104" s="5"/>
      <c r="K104" s="5"/>
      <c r="L104" s="4"/>
      <c r="M104" s="4"/>
      <c r="N104" s="4"/>
      <c r="O104" s="4"/>
      <c r="P104" s="4"/>
      <c r="Q104" s="4"/>
      <c r="R104" s="10"/>
      <c r="T104" s="9"/>
      <c r="U104" s="165"/>
      <c r="V104" s="166"/>
      <c r="W104" s="5"/>
      <c r="X104" s="5"/>
      <c r="Y104" s="5"/>
      <c r="Z104" s="5"/>
      <c r="AA104" s="5"/>
      <c r="AB104" s="5"/>
      <c r="AC104" s="5"/>
      <c r="AD104" s="4"/>
      <c r="AE104" s="4"/>
      <c r="AF104" s="4"/>
      <c r="AG104" s="4"/>
      <c r="AH104" s="4"/>
      <c r="AI104" s="4"/>
      <c r="AJ104" s="10"/>
    </row>
    <row r="105" spans="1:36" s="3" customFormat="1" ht="6.6" customHeight="1" x14ac:dyDescent="0.2">
      <c r="A105" s="67"/>
      <c r="B105" s="11"/>
      <c r="C105" s="165"/>
      <c r="D105" s="166"/>
      <c r="E105" s="12"/>
      <c r="F105" s="157" t="s">
        <v>0</v>
      </c>
      <c r="G105" s="157"/>
      <c r="H105" s="157"/>
      <c r="I105" s="157"/>
      <c r="J105" s="157"/>
      <c r="K105" s="157"/>
      <c r="L105" s="157"/>
      <c r="M105" s="28"/>
      <c r="N105" s="157" t="s">
        <v>9</v>
      </c>
      <c r="O105" s="157"/>
      <c r="P105" s="157"/>
      <c r="Q105" s="157"/>
      <c r="R105" s="13"/>
      <c r="S105" s="54"/>
      <c r="T105" s="11"/>
      <c r="U105" s="165"/>
      <c r="V105" s="166"/>
      <c r="W105" s="12"/>
      <c r="X105" s="157" t="s">
        <v>0</v>
      </c>
      <c r="Y105" s="157"/>
      <c r="Z105" s="157"/>
      <c r="AA105" s="157"/>
      <c r="AB105" s="157"/>
      <c r="AC105" s="157"/>
      <c r="AD105" s="157"/>
      <c r="AE105" s="28"/>
      <c r="AF105" s="157" t="s">
        <v>9</v>
      </c>
      <c r="AG105" s="157"/>
      <c r="AH105" s="157"/>
      <c r="AI105" s="157"/>
      <c r="AJ105" s="13"/>
    </row>
    <row r="106" spans="1:36" ht="0.95" customHeight="1" x14ac:dyDescent="0.25">
      <c r="B106" s="9"/>
      <c r="C106" s="165"/>
      <c r="D106" s="166"/>
      <c r="E106" s="5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10"/>
      <c r="T106" s="9"/>
      <c r="U106" s="165"/>
      <c r="V106" s="166"/>
      <c r="W106" s="5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10"/>
    </row>
    <row r="107" spans="1:36" ht="12.6" customHeight="1" x14ac:dyDescent="0.25">
      <c r="B107" s="9"/>
      <c r="C107" s="165"/>
      <c r="D107" s="166"/>
      <c r="E107" s="5"/>
      <c r="F107" s="181" t="str">
        <f>IF(VLOOKUP(A95,'BD InterCOABQ '!$A:P,14,FALSE)="","",VLOOKUP(A95,'BD InterCOABQ '!$A:P,14,FALSE))</f>
        <v/>
      </c>
      <c r="G107" s="181"/>
      <c r="H107" s="181"/>
      <c r="I107" s="181"/>
      <c r="J107" s="181"/>
      <c r="K107" s="5"/>
      <c r="L107" s="181" t="str">
        <f>IF(VLOOKUP(A95,'BD InterCOABQ '!$A:P,13,FALSE)="","",VLOOKUP(A95,'BD InterCOABQ '!$A:P,13,FALSE))</f>
        <v/>
      </c>
      <c r="M107" s="181"/>
      <c r="N107" s="181"/>
      <c r="O107" s="4"/>
      <c r="P107" s="181" t="str">
        <f>IF(VLOOKUP(A95,'BD InterCOABQ '!$A:P,15,FALSE)="","",VLOOKUP(A95,'BD InterCOABQ '!$A:P,15,FALSE))</f>
        <v/>
      </c>
      <c r="Q107" s="181"/>
      <c r="R107" s="10"/>
      <c r="T107" s="9"/>
      <c r="U107" s="165"/>
      <c r="V107" s="166"/>
      <c r="W107" s="5"/>
      <c r="X107" s="181" t="str">
        <f>IF(VLOOKUP(S95,'BD InterCOABQ '!$A:AH,14,FALSE)="","",VLOOKUP(S95,'BD InterCOABQ '!$A:AH,14,FALSE))</f>
        <v/>
      </c>
      <c r="Y107" s="181"/>
      <c r="Z107" s="181"/>
      <c r="AA107" s="181"/>
      <c r="AB107" s="181"/>
      <c r="AC107" s="5"/>
      <c r="AD107" s="181" t="str">
        <f>IF(VLOOKUP(S95,'BD InterCOABQ '!$A:AH,13,FALSE)="","",VLOOKUP(S95,'BD InterCOABQ '!$A:AH,13,FALSE))</f>
        <v/>
      </c>
      <c r="AE107" s="181"/>
      <c r="AF107" s="181"/>
      <c r="AG107" s="4"/>
      <c r="AH107" s="181" t="str">
        <f>IF(VLOOKUP(S95,'BD InterCOABQ '!$A:AH,15,FALSE)="","",VLOOKUP(S95,'BD InterCOABQ '!$A:AH,15,FALSE))</f>
        <v/>
      </c>
      <c r="AI107" s="181"/>
      <c r="AJ107" s="10"/>
    </row>
    <row r="108" spans="1:36" ht="1.5" customHeight="1" x14ac:dyDescent="0.25">
      <c r="B108" s="9"/>
      <c r="C108" s="165"/>
      <c r="D108" s="166"/>
      <c r="E108" s="5"/>
      <c r="F108" s="4"/>
      <c r="G108" s="4"/>
      <c r="H108" s="4"/>
      <c r="I108" s="5"/>
      <c r="J108" s="5"/>
      <c r="K108" s="5"/>
      <c r="L108" s="4"/>
      <c r="M108" s="4"/>
      <c r="N108" s="4"/>
      <c r="O108" s="4"/>
      <c r="P108" s="4"/>
      <c r="Q108" s="4"/>
      <c r="R108" s="10"/>
      <c r="T108" s="9"/>
      <c r="U108" s="165"/>
      <c r="V108" s="166"/>
      <c r="W108" s="5"/>
      <c r="X108" s="4"/>
      <c r="Y108" s="4"/>
      <c r="Z108" s="4"/>
      <c r="AA108" s="5"/>
      <c r="AB108" s="5"/>
      <c r="AC108" s="5"/>
      <c r="AD108" s="4"/>
      <c r="AE108" s="4"/>
      <c r="AF108" s="4"/>
      <c r="AG108" s="4"/>
      <c r="AH108" s="4"/>
      <c r="AI108" s="4"/>
      <c r="AJ108" s="10"/>
    </row>
    <row r="109" spans="1:36" s="21" customFormat="1" ht="6.6" customHeight="1" x14ac:dyDescent="0.25">
      <c r="A109" s="71"/>
      <c r="B109" s="25"/>
      <c r="C109" s="165"/>
      <c r="D109" s="166"/>
      <c r="E109" s="22"/>
      <c r="F109" s="157" t="s">
        <v>89</v>
      </c>
      <c r="G109" s="157"/>
      <c r="H109" s="157"/>
      <c r="I109" s="157"/>
      <c r="J109" s="157"/>
      <c r="K109" s="43"/>
      <c r="L109" s="157" t="s">
        <v>19</v>
      </c>
      <c r="M109" s="157"/>
      <c r="N109" s="157"/>
      <c r="O109" s="43"/>
      <c r="P109" s="157" t="s">
        <v>10</v>
      </c>
      <c r="Q109" s="157"/>
      <c r="R109" s="26"/>
      <c r="S109" s="56"/>
      <c r="T109" s="25"/>
      <c r="U109" s="165"/>
      <c r="V109" s="166"/>
      <c r="W109" s="22"/>
      <c r="X109" s="157" t="s">
        <v>89</v>
      </c>
      <c r="Y109" s="157"/>
      <c r="Z109" s="157"/>
      <c r="AA109" s="157"/>
      <c r="AB109" s="157"/>
      <c r="AC109" s="43"/>
      <c r="AD109" s="157" t="s">
        <v>19</v>
      </c>
      <c r="AE109" s="157"/>
      <c r="AF109" s="157"/>
      <c r="AG109" s="43"/>
      <c r="AH109" s="157" t="s">
        <v>10</v>
      </c>
      <c r="AI109" s="157"/>
      <c r="AJ109" s="26"/>
    </row>
    <row r="110" spans="1:36" ht="5.0999999999999996" customHeight="1" x14ac:dyDescent="0.25">
      <c r="B110" s="9"/>
      <c r="C110" s="165"/>
      <c r="D110" s="16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10"/>
      <c r="T110" s="9"/>
      <c r="U110" s="165"/>
      <c r="V110" s="166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10"/>
    </row>
    <row r="111" spans="1:36" ht="6.6" customHeight="1" x14ac:dyDescent="0.25">
      <c r="B111" s="9"/>
      <c r="C111" s="167"/>
      <c r="D111" s="168"/>
      <c r="E111" s="27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0"/>
      <c r="T111" s="9"/>
      <c r="U111" s="167"/>
      <c r="V111" s="168"/>
      <c r="W111" s="27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0"/>
    </row>
    <row r="112" spans="1:36" ht="0.95" customHeight="1" x14ac:dyDescent="0.25">
      <c r="B112" s="9"/>
      <c r="C112" s="4"/>
      <c r="D112" s="4"/>
      <c r="E112" s="27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0"/>
      <c r="T112" s="9"/>
      <c r="U112" s="4"/>
      <c r="V112" s="4"/>
      <c r="W112" s="27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0"/>
    </row>
    <row r="113" spans="1:36" ht="18" customHeight="1" x14ac:dyDescent="0.25">
      <c r="B113" s="9"/>
      <c r="C113" s="183" t="str">
        <f>IF(VLOOKUP(A95,'BD InterCOABQ '!$A:P,12,FALSE)="","",VLOOKUP(A95,'BD InterCOABQ '!$A:P,12,FALSE))</f>
        <v/>
      </c>
      <c r="D113" s="184"/>
      <c r="E113" s="4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0"/>
      <c r="T113" s="9"/>
      <c r="U113" s="183" t="str">
        <f>IF(VLOOKUP(S95,'BD InterCOABQ '!$A:AH,12,FALSE)="","",VLOOKUP(S95,'BD InterCOABQ '!$A:AH,12,FALSE))</f>
        <v/>
      </c>
      <c r="V113" s="184"/>
      <c r="W113" s="4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0"/>
    </row>
    <row r="114" spans="1:36" ht="5.45" customHeight="1" x14ac:dyDescent="0.25">
      <c r="B114" s="14"/>
      <c r="C114" s="185" t="s">
        <v>7</v>
      </c>
      <c r="D114" s="185"/>
      <c r="E114" s="15"/>
      <c r="F114" s="185" t="s">
        <v>20</v>
      </c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6"/>
      <c r="T114" s="14"/>
      <c r="U114" s="185" t="s">
        <v>7</v>
      </c>
      <c r="V114" s="185"/>
      <c r="W114" s="15"/>
      <c r="X114" s="185" t="s">
        <v>20</v>
      </c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6"/>
    </row>
    <row r="115" spans="1:36" ht="9" customHeight="1" x14ac:dyDescent="0.25"/>
    <row r="116" spans="1:36" s="1" customFormat="1" ht="2.4500000000000002" customHeight="1" x14ac:dyDescent="0.25">
      <c r="A116" s="68"/>
      <c r="B116" s="6">
        <v>19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8"/>
      <c r="S116" s="52"/>
      <c r="T116" s="6">
        <v>20</v>
      </c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8"/>
    </row>
    <row r="117" spans="1:36" ht="13.5" customHeight="1" x14ac:dyDescent="0.25">
      <c r="A117" s="67" t="str">
        <f>11&amp;AL$1</f>
        <v>11BV</v>
      </c>
      <c r="B117" s="9"/>
      <c r="C117" s="5"/>
      <c r="D117" s="156" t="s">
        <v>108</v>
      </c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44"/>
      <c r="R117" s="10"/>
      <c r="S117" s="53" t="str">
        <f>12&amp;$AL$1</f>
        <v>12BV</v>
      </c>
      <c r="T117" s="9"/>
      <c r="U117" s="5"/>
      <c r="V117" s="156" t="s">
        <v>108</v>
      </c>
      <c r="W117" s="156"/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6"/>
      <c r="AH117" s="156"/>
      <c r="AI117" s="44"/>
      <c r="AJ117" s="10"/>
    </row>
    <row r="118" spans="1:36" ht="9.9499999999999993" customHeight="1" x14ac:dyDescent="0.25">
      <c r="B118" s="9"/>
      <c r="D118" s="156" t="str">
        <f>$B$3</f>
        <v>Plantel 2 Amealco</v>
      </c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45"/>
      <c r="R118" s="10"/>
      <c r="T118" s="9"/>
      <c r="V118" s="156" t="str">
        <f>$B$3</f>
        <v>Plantel 2 Amealco</v>
      </c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45"/>
      <c r="AJ118" s="10"/>
    </row>
    <row r="119" spans="1:36" s="3" customFormat="1" ht="9.6" customHeight="1" x14ac:dyDescent="0.2">
      <c r="A119" s="67"/>
      <c r="B119" s="11"/>
      <c r="D119" s="162" t="str">
        <f>$B$4</f>
        <v>Basquetbol Varonil</v>
      </c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46"/>
      <c r="R119" s="13"/>
      <c r="S119" s="54"/>
      <c r="T119" s="11"/>
      <c r="V119" s="162" t="str">
        <f>$B$4</f>
        <v>Basquetbol Varonil</v>
      </c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46"/>
      <c r="AJ119" s="13"/>
    </row>
    <row r="120" spans="1:36" ht="2.1" customHeight="1" x14ac:dyDescent="0.25">
      <c r="B120" s="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0"/>
      <c r="T120" s="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0"/>
    </row>
    <row r="121" spans="1:36" ht="13.5" customHeight="1" x14ac:dyDescent="0.25">
      <c r="B121" s="9"/>
      <c r="C121" s="163"/>
      <c r="D121" s="164"/>
      <c r="E121" s="5"/>
      <c r="F121" s="169" t="str">
        <f>VLOOKUP(A117,'BD InterCOABQ '!$A:P,8,FALSE)&amp;" "&amp;VLOOKUP(A117,'BD InterCOABQ '!$A:P,9,FALSE)&amp;" "&amp;VLOOKUP(A117,'BD InterCOABQ '!$A:P,7,FALSE)</f>
        <v xml:space="preserve">  </v>
      </c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1"/>
      <c r="R121" s="10"/>
      <c r="T121" s="9"/>
      <c r="U121" s="163"/>
      <c r="V121" s="164"/>
      <c r="W121" s="5"/>
      <c r="X121" s="169" t="str">
        <f>VLOOKUP(S117,'BD InterCOABQ '!$A:AH,8,FALSE)&amp;" "&amp;VLOOKUP(S117,'BD InterCOABQ '!$A:AH,9,FALSE)&amp;" "&amp;VLOOKUP(S117,'BD InterCOABQ '!$A:AH,7,FALSE)</f>
        <v xml:space="preserve">  </v>
      </c>
      <c r="Y121" s="170"/>
      <c r="Z121" s="170"/>
      <c r="AA121" s="170"/>
      <c r="AB121" s="170"/>
      <c r="AC121" s="170"/>
      <c r="AD121" s="170"/>
      <c r="AE121" s="170"/>
      <c r="AF121" s="170"/>
      <c r="AG121" s="170"/>
      <c r="AH121" s="170"/>
      <c r="AI121" s="171"/>
      <c r="AJ121" s="10"/>
    </row>
    <row r="122" spans="1:36" ht="13.5" customHeight="1" x14ac:dyDescent="0.25">
      <c r="B122" s="9"/>
      <c r="C122" s="165"/>
      <c r="D122" s="166"/>
      <c r="E122" s="5"/>
      <c r="F122" s="172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4"/>
      <c r="R122" s="10"/>
      <c r="T122" s="9"/>
      <c r="U122" s="165"/>
      <c r="V122" s="166"/>
      <c r="W122" s="5"/>
      <c r="X122" s="172"/>
      <c r="Y122" s="173"/>
      <c r="Z122" s="173"/>
      <c r="AA122" s="173"/>
      <c r="AB122" s="173"/>
      <c r="AC122" s="173"/>
      <c r="AD122" s="173"/>
      <c r="AE122" s="173"/>
      <c r="AF122" s="173"/>
      <c r="AG122" s="173"/>
      <c r="AH122" s="173"/>
      <c r="AI122" s="174"/>
      <c r="AJ122" s="10"/>
    </row>
    <row r="123" spans="1:36" s="20" customFormat="1" ht="6.6" customHeight="1" x14ac:dyDescent="0.25">
      <c r="A123" s="70"/>
      <c r="B123" s="18"/>
      <c r="C123" s="165"/>
      <c r="D123" s="166"/>
      <c r="E123" s="17"/>
      <c r="F123" s="157" t="s">
        <v>17</v>
      </c>
      <c r="G123" s="157"/>
      <c r="H123" s="157"/>
      <c r="I123" s="157"/>
      <c r="J123" s="157"/>
      <c r="K123" s="43"/>
      <c r="L123" s="157" t="s">
        <v>18</v>
      </c>
      <c r="M123" s="157"/>
      <c r="N123" s="157"/>
      <c r="O123" s="43"/>
      <c r="P123" s="157" t="s">
        <v>4</v>
      </c>
      <c r="Q123" s="157"/>
      <c r="R123" s="24"/>
      <c r="S123" s="55"/>
      <c r="T123" s="18"/>
      <c r="U123" s="165"/>
      <c r="V123" s="166"/>
      <c r="W123" s="17"/>
      <c r="X123" s="157" t="s">
        <v>17</v>
      </c>
      <c r="Y123" s="157"/>
      <c r="Z123" s="157"/>
      <c r="AA123" s="157"/>
      <c r="AB123" s="157"/>
      <c r="AC123" s="43"/>
      <c r="AD123" s="157" t="s">
        <v>18</v>
      </c>
      <c r="AE123" s="157"/>
      <c r="AF123" s="157"/>
      <c r="AG123" s="43"/>
      <c r="AH123" s="157" t="s">
        <v>4</v>
      </c>
      <c r="AI123" s="157"/>
      <c r="AJ123" s="24"/>
    </row>
    <row r="124" spans="1:36" ht="2.4500000000000002" customHeight="1" x14ac:dyDescent="0.25">
      <c r="B124" s="9"/>
      <c r="C124" s="165"/>
      <c r="D124" s="16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10"/>
      <c r="T124" s="9"/>
      <c r="U124" s="165"/>
      <c r="V124" s="166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10"/>
    </row>
    <row r="125" spans="1:36" ht="12.95" customHeight="1" x14ac:dyDescent="0.25">
      <c r="B125" s="9"/>
      <c r="C125" s="165"/>
      <c r="D125" s="166"/>
      <c r="E125" s="5"/>
      <c r="F125" s="187" t="s">
        <v>90</v>
      </c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9"/>
      <c r="R125" s="10"/>
      <c r="T125" s="9"/>
      <c r="U125" s="165"/>
      <c r="V125" s="166"/>
      <c r="W125" s="5"/>
      <c r="X125" s="193" t="s">
        <v>109</v>
      </c>
      <c r="Y125" s="194"/>
      <c r="Z125" s="194"/>
      <c r="AA125" s="194"/>
      <c r="AB125" s="194"/>
      <c r="AC125" s="194"/>
      <c r="AD125" s="194"/>
      <c r="AE125" s="194"/>
      <c r="AF125" s="194"/>
      <c r="AG125" s="194"/>
      <c r="AH125" s="194"/>
      <c r="AI125" s="195"/>
      <c r="AJ125" s="10"/>
    </row>
    <row r="126" spans="1:36" ht="0.95" customHeight="1" x14ac:dyDescent="0.25">
      <c r="B126" s="9"/>
      <c r="C126" s="165"/>
      <c r="D126" s="166"/>
      <c r="E126" s="5"/>
      <c r="F126" s="5"/>
      <c r="G126" s="5"/>
      <c r="H126" s="5"/>
      <c r="I126" s="5"/>
      <c r="J126" s="5"/>
      <c r="K126" s="5"/>
      <c r="L126" s="4"/>
      <c r="M126" s="4"/>
      <c r="N126" s="4"/>
      <c r="O126" s="4"/>
      <c r="P126" s="4"/>
      <c r="Q126" s="4"/>
      <c r="R126" s="10"/>
      <c r="T126" s="9"/>
      <c r="U126" s="165"/>
      <c r="V126" s="166"/>
      <c r="W126" s="5"/>
      <c r="X126" s="5"/>
      <c r="Y126" s="5"/>
      <c r="Z126" s="5"/>
      <c r="AA126" s="5"/>
      <c r="AB126" s="5"/>
      <c r="AC126" s="5"/>
      <c r="AD126" s="4"/>
      <c r="AE126" s="4"/>
      <c r="AF126" s="4"/>
      <c r="AG126" s="4"/>
      <c r="AH126" s="4"/>
      <c r="AI126" s="4"/>
      <c r="AJ126" s="10"/>
    </row>
    <row r="127" spans="1:36" s="3" customFormat="1" ht="6.6" customHeight="1" x14ac:dyDescent="0.2">
      <c r="A127" s="67"/>
      <c r="B127" s="11"/>
      <c r="C127" s="165"/>
      <c r="D127" s="166"/>
      <c r="E127" s="12"/>
      <c r="F127" s="190" t="s">
        <v>91</v>
      </c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3"/>
      <c r="S127" s="54"/>
      <c r="T127" s="11"/>
      <c r="U127" s="165"/>
      <c r="V127" s="166"/>
      <c r="W127" s="12"/>
      <c r="X127" s="190" t="s">
        <v>92</v>
      </c>
      <c r="Y127" s="190"/>
      <c r="Z127" s="190"/>
      <c r="AA127" s="190"/>
      <c r="AB127" s="190"/>
      <c r="AC127" s="190"/>
      <c r="AD127" s="190"/>
      <c r="AE127" s="190"/>
      <c r="AF127" s="190"/>
      <c r="AG127" s="190"/>
      <c r="AH127" s="190"/>
      <c r="AI127" s="190"/>
      <c r="AJ127" s="13"/>
    </row>
    <row r="128" spans="1:36" ht="0.95" customHeight="1" x14ac:dyDescent="0.25">
      <c r="B128" s="9"/>
      <c r="C128" s="165"/>
      <c r="D128" s="166"/>
      <c r="E128" s="5"/>
      <c r="F128" s="190"/>
      <c r="G128" s="190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10"/>
      <c r="T128" s="9"/>
      <c r="U128" s="165"/>
      <c r="V128" s="166"/>
      <c r="W128" s="5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90"/>
      <c r="AH128" s="190"/>
      <c r="AI128" s="190"/>
      <c r="AJ128" s="10"/>
    </row>
    <row r="129" spans="1:38" ht="12.6" customHeight="1" x14ac:dyDescent="0.25">
      <c r="B129" s="9"/>
      <c r="C129" s="165"/>
      <c r="D129" s="166"/>
      <c r="E129" s="5"/>
      <c r="F129" s="190"/>
      <c r="G129" s="190"/>
      <c r="H129" s="190"/>
      <c r="I129" s="190"/>
      <c r="J129" s="190"/>
      <c r="K129" s="190"/>
      <c r="L129" s="190"/>
      <c r="M129" s="190"/>
      <c r="N129" s="190"/>
      <c r="O129" s="190"/>
      <c r="P129" s="190"/>
      <c r="Q129" s="190"/>
      <c r="R129" s="10"/>
      <c r="T129" s="9"/>
      <c r="U129" s="165"/>
      <c r="V129" s="166"/>
      <c r="W129" s="5"/>
      <c r="X129" s="190"/>
      <c r="Y129" s="190"/>
      <c r="Z129" s="190"/>
      <c r="AA129" s="190"/>
      <c r="AB129" s="190"/>
      <c r="AC129" s="190"/>
      <c r="AD129" s="190"/>
      <c r="AE129" s="190"/>
      <c r="AF129" s="190"/>
      <c r="AG129" s="190"/>
      <c r="AH129" s="190"/>
      <c r="AI129" s="190"/>
      <c r="AJ129" s="10"/>
    </row>
    <row r="130" spans="1:38" ht="1.5" customHeight="1" x14ac:dyDescent="0.25">
      <c r="B130" s="9"/>
      <c r="C130" s="165"/>
      <c r="D130" s="166"/>
      <c r="E130" s="5"/>
      <c r="F130" s="190"/>
      <c r="G130" s="190"/>
      <c r="H130" s="190"/>
      <c r="I130" s="190"/>
      <c r="J130" s="190"/>
      <c r="K130" s="190"/>
      <c r="L130" s="190"/>
      <c r="M130" s="190"/>
      <c r="N130" s="190"/>
      <c r="O130" s="190"/>
      <c r="P130" s="190"/>
      <c r="Q130" s="190"/>
      <c r="R130" s="10"/>
      <c r="T130" s="9"/>
      <c r="U130" s="165"/>
      <c r="V130" s="166"/>
      <c r="W130" s="5"/>
      <c r="X130" s="190"/>
      <c r="Y130" s="190"/>
      <c r="Z130" s="190"/>
      <c r="AA130" s="190"/>
      <c r="AB130" s="190"/>
      <c r="AC130" s="190"/>
      <c r="AD130" s="190"/>
      <c r="AE130" s="190"/>
      <c r="AF130" s="190"/>
      <c r="AG130" s="190"/>
      <c r="AH130" s="190"/>
      <c r="AI130" s="190"/>
      <c r="AJ130" s="10"/>
    </row>
    <row r="131" spans="1:38" s="21" customFormat="1" ht="6.6" customHeight="1" x14ac:dyDescent="0.25">
      <c r="A131" s="71"/>
      <c r="B131" s="25"/>
      <c r="C131" s="165"/>
      <c r="D131" s="166"/>
      <c r="E131" s="22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26"/>
      <c r="S131" s="56"/>
      <c r="T131" s="25"/>
      <c r="U131" s="165"/>
      <c r="V131" s="166"/>
      <c r="W131" s="22"/>
      <c r="X131" s="190"/>
      <c r="Y131" s="190"/>
      <c r="Z131" s="190"/>
      <c r="AA131" s="190"/>
      <c r="AB131" s="190"/>
      <c r="AC131" s="190"/>
      <c r="AD131" s="190"/>
      <c r="AE131" s="190"/>
      <c r="AF131" s="190"/>
      <c r="AG131" s="190"/>
      <c r="AH131" s="190"/>
      <c r="AI131" s="190"/>
      <c r="AJ131" s="26"/>
    </row>
    <row r="132" spans="1:38" ht="5.0999999999999996" customHeight="1" x14ac:dyDescent="0.25">
      <c r="B132" s="9"/>
      <c r="C132" s="165"/>
      <c r="D132" s="166"/>
      <c r="E132" s="5"/>
      <c r="F132" s="190"/>
      <c r="G132" s="190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0"/>
      <c r="T132" s="9"/>
      <c r="U132" s="165"/>
      <c r="V132" s="166"/>
      <c r="W132" s="5"/>
      <c r="X132" s="190"/>
      <c r="Y132" s="190"/>
      <c r="Z132" s="190"/>
      <c r="AA132" s="190"/>
      <c r="AB132" s="190"/>
      <c r="AC132" s="190"/>
      <c r="AD132" s="190"/>
      <c r="AE132" s="190"/>
      <c r="AF132" s="190"/>
      <c r="AG132" s="190"/>
      <c r="AH132" s="190"/>
      <c r="AI132" s="190"/>
      <c r="AJ132" s="10"/>
    </row>
    <row r="133" spans="1:38" ht="6.6" customHeight="1" x14ac:dyDescent="0.25">
      <c r="B133" s="9"/>
      <c r="C133" s="167"/>
      <c r="D133" s="168"/>
      <c r="E133" s="27"/>
      <c r="F133" s="190"/>
      <c r="G133" s="190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0"/>
      <c r="T133" s="9"/>
      <c r="U133" s="167"/>
      <c r="V133" s="168"/>
      <c r="W133" s="27"/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0"/>
    </row>
    <row r="134" spans="1:38" ht="0.95" customHeight="1" x14ac:dyDescent="0.25">
      <c r="B134" s="9"/>
      <c r="C134" s="4"/>
      <c r="D134" s="4"/>
      <c r="E134" s="27"/>
      <c r="F134" s="190"/>
      <c r="G134" s="190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0"/>
      <c r="T134" s="9"/>
      <c r="U134" s="4"/>
      <c r="V134" s="4"/>
      <c r="W134" s="27"/>
      <c r="X134" s="190"/>
      <c r="Y134" s="190"/>
      <c r="Z134" s="190"/>
      <c r="AA134" s="190"/>
      <c r="AB134" s="190"/>
      <c r="AC134" s="190"/>
      <c r="AD134" s="190"/>
      <c r="AE134" s="190"/>
      <c r="AF134" s="190"/>
      <c r="AG134" s="190"/>
      <c r="AH134" s="190"/>
      <c r="AI134" s="190"/>
      <c r="AJ134" s="10"/>
    </row>
    <row r="135" spans="1:38" ht="18" customHeight="1" x14ac:dyDescent="0.25">
      <c r="B135" s="9"/>
      <c r="C135" s="186"/>
      <c r="D135" s="186"/>
      <c r="E135" s="42"/>
      <c r="F135" s="191"/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  <c r="R135" s="10"/>
      <c r="T135" s="9"/>
      <c r="U135" s="196"/>
      <c r="V135" s="196"/>
      <c r="W135" s="42"/>
      <c r="X135" s="191"/>
      <c r="Y135" s="191"/>
      <c r="Z135" s="191"/>
      <c r="AA135" s="191"/>
      <c r="AB135" s="191"/>
      <c r="AC135" s="191"/>
      <c r="AD135" s="191"/>
      <c r="AE135" s="191"/>
      <c r="AF135" s="191"/>
      <c r="AG135" s="191"/>
      <c r="AH135" s="191"/>
      <c r="AI135" s="191"/>
      <c r="AJ135" s="10"/>
    </row>
    <row r="136" spans="1:38" ht="5.45" customHeight="1" x14ac:dyDescent="0.25">
      <c r="B136" s="14"/>
      <c r="C136" s="185"/>
      <c r="D136" s="185"/>
      <c r="E136" s="1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6"/>
      <c r="T136" s="14"/>
      <c r="U136" s="185"/>
      <c r="V136" s="185"/>
      <c r="W136" s="15"/>
      <c r="X136" s="185" t="s">
        <v>20</v>
      </c>
      <c r="Y136" s="185"/>
      <c r="Z136" s="185"/>
      <c r="AA136" s="185"/>
      <c r="AB136" s="185"/>
      <c r="AC136" s="185"/>
      <c r="AD136" s="185"/>
      <c r="AE136" s="185"/>
      <c r="AF136" s="185"/>
      <c r="AG136" s="185"/>
      <c r="AH136" s="185"/>
      <c r="AI136" s="185"/>
      <c r="AJ136" s="16"/>
    </row>
    <row r="137" spans="1:38" s="57" customFormat="1" ht="2.4500000000000002" customHeight="1" x14ac:dyDescent="0.25">
      <c r="A137" s="67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/>
      <c r="S137" s="5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/>
      <c r="AK137"/>
      <c r="AL137"/>
    </row>
  </sheetData>
  <sheetProtection algorithmName="SHA-512" hashValue="q++eqYllqWLfDrJ+6SpMSyyyq22q+qyY27ba68+VUMEL90HaJ3yoYkSazTAaeTlVBAbeFWm/nMhkvkUTpzeD8w==" saltValue="/1Y8WEuo8DuShy8xfN2t/A==" spinCount="100000" sheet="1" selectLockedCells="1"/>
  <mergeCells count="249">
    <mergeCell ref="C136:D136"/>
    <mergeCell ref="F136:Q136"/>
    <mergeCell ref="U136:V136"/>
    <mergeCell ref="X136:AI136"/>
    <mergeCell ref="F125:Q125"/>
    <mergeCell ref="X125:AI125"/>
    <mergeCell ref="F127:Q135"/>
    <mergeCell ref="X127:AI135"/>
    <mergeCell ref="C135:D135"/>
    <mergeCell ref="U135:V135"/>
    <mergeCell ref="C121:D133"/>
    <mergeCell ref="F121:Q122"/>
    <mergeCell ref="U121:V133"/>
    <mergeCell ref="X121:AI122"/>
    <mergeCell ref="F123:J123"/>
    <mergeCell ref="L123:N123"/>
    <mergeCell ref="P123:Q123"/>
    <mergeCell ref="X123:AB123"/>
    <mergeCell ref="AD123:AF123"/>
    <mergeCell ref="AH123:AI123"/>
    <mergeCell ref="D119:P119"/>
    <mergeCell ref="V119:AH119"/>
    <mergeCell ref="F111:Q113"/>
    <mergeCell ref="X111:AI113"/>
    <mergeCell ref="C113:D113"/>
    <mergeCell ref="U113:V113"/>
    <mergeCell ref="C114:D114"/>
    <mergeCell ref="F114:Q114"/>
    <mergeCell ref="U114:V114"/>
    <mergeCell ref="X114:AI114"/>
    <mergeCell ref="F107:J107"/>
    <mergeCell ref="L107:N107"/>
    <mergeCell ref="P107:Q107"/>
    <mergeCell ref="X107:AB107"/>
    <mergeCell ref="AD107:AF107"/>
    <mergeCell ref="AH107:AI107"/>
    <mergeCell ref="D117:P117"/>
    <mergeCell ref="V117:AH117"/>
    <mergeCell ref="D118:P118"/>
    <mergeCell ref="V118:AH118"/>
    <mergeCell ref="F103:L103"/>
    <mergeCell ref="N103:Q103"/>
    <mergeCell ref="X103:AD103"/>
    <mergeCell ref="AF103:AI103"/>
    <mergeCell ref="F105:L105"/>
    <mergeCell ref="N105:Q105"/>
    <mergeCell ref="X105:AD105"/>
    <mergeCell ref="AF105:AI105"/>
    <mergeCell ref="C99:D111"/>
    <mergeCell ref="F99:Q100"/>
    <mergeCell ref="U99:V111"/>
    <mergeCell ref="X99:AI100"/>
    <mergeCell ref="F101:J101"/>
    <mergeCell ref="L101:N101"/>
    <mergeCell ref="P101:Q101"/>
    <mergeCell ref="X101:AB101"/>
    <mergeCell ref="AD101:AF101"/>
    <mergeCell ref="AH101:AI101"/>
    <mergeCell ref="F109:J109"/>
    <mergeCell ref="L109:N109"/>
    <mergeCell ref="P109:Q109"/>
    <mergeCell ref="X109:AB109"/>
    <mergeCell ref="AD109:AF109"/>
    <mergeCell ref="AH109:AI109"/>
    <mergeCell ref="D97:P97"/>
    <mergeCell ref="V97:AH97"/>
    <mergeCell ref="F89:Q91"/>
    <mergeCell ref="X89:AI91"/>
    <mergeCell ref="C91:D91"/>
    <mergeCell ref="U91:V91"/>
    <mergeCell ref="C92:D92"/>
    <mergeCell ref="F92:Q92"/>
    <mergeCell ref="U92:V92"/>
    <mergeCell ref="X92:AI92"/>
    <mergeCell ref="F85:J85"/>
    <mergeCell ref="L85:N85"/>
    <mergeCell ref="P85:Q85"/>
    <mergeCell ref="X85:AB85"/>
    <mergeCell ref="AD85:AF85"/>
    <mergeCell ref="AH85:AI85"/>
    <mergeCell ref="D95:P95"/>
    <mergeCell ref="V95:AH95"/>
    <mergeCell ref="D96:P96"/>
    <mergeCell ref="V96:AH96"/>
    <mergeCell ref="F81:L81"/>
    <mergeCell ref="N81:Q81"/>
    <mergeCell ref="X81:AD81"/>
    <mergeCell ref="AF81:AI81"/>
    <mergeCell ref="F83:L83"/>
    <mergeCell ref="N83:Q83"/>
    <mergeCell ref="X83:AD83"/>
    <mergeCell ref="AF83:AI83"/>
    <mergeCell ref="C77:D89"/>
    <mergeCell ref="F77:Q78"/>
    <mergeCell ref="U77:V89"/>
    <mergeCell ref="X77:AI78"/>
    <mergeCell ref="F79:J79"/>
    <mergeCell ref="L79:N79"/>
    <mergeCell ref="P79:Q79"/>
    <mergeCell ref="X79:AB79"/>
    <mergeCell ref="AD79:AF79"/>
    <mergeCell ref="AH79:AI79"/>
    <mergeCell ref="F87:J87"/>
    <mergeCell ref="L87:N87"/>
    <mergeCell ref="P87:Q87"/>
    <mergeCell ref="X87:AB87"/>
    <mergeCell ref="AD87:AF87"/>
    <mergeCell ref="AH87:AI87"/>
    <mergeCell ref="D75:P75"/>
    <mergeCell ref="V75:AH75"/>
    <mergeCell ref="F67:Q69"/>
    <mergeCell ref="X67:AI69"/>
    <mergeCell ref="C69:D69"/>
    <mergeCell ref="U69:V69"/>
    <mergeCell ref="C70:D70"/>
    <mergeCell ref="F70:Q70"/>
    <mergeCell ref="U70:V70"/>
    <mergeCell ref="X70:AI70"/>
    <mergeCell ref="F63:J63"/>
    <mergeCell ref="L63:N63"/>
    <mergeCell ref="P63:Q63"/>
    <mergeCell ref="X63:AB63"/>
    <mergeCell ref="AD63:AF63"/>
    <mergeCell ref="AH63:AI63"/>
    <mergeCell ref="D73:P73"/>
    <mergeCell ref="V73:AH73"/>
    <mergeCell ref="D74:P74"/>
    <mergeCell ref="V74:AH74"/>
    <mergeCell ref="F59:L59"/>
    <mergeCell ref="N59:Q59"/>
    <mergeCell ref="X59:AD59"/>
    <mergeCell ref="AF59:AI59"/>
    <mergeCell ref="F61:L61"/>
    <mergeCell ref="N61:Q61"/>
    <mergeCell ref="X61:AD61"/>
    <mergeCell ref="AF61:AI61"/>
    <mergeCell ref="C55:D67"/>
    <mergeCell ref="F55:Q56"/>
    <mergeCell ref="U55:V67"/>
    <mergeCell ref="X55:AI56"/>
    <mergeCell ref="F57:J57"/>
    <mergeCell ref="L57:N57"/>
    <mergeCell ref="P57:Q57"/>
    <mergeCell ref="X57:AB57"/>
    <mergeCell ref="AD57:AF57"/>
    <mergeCell ref="AH57:AI57"/>
    <mergeCell ref="F65:J65"/>
    <mergeCell ref="L65:N65"/>
    <mergeCell ref="P65:Q65"/>
    <mergeCell ref="X65:AB65"/>
    <mergeCell ref="AD65:AF65"/>
    <mergeCell ref="AH65:AI65"/>
    <mergeCell ref="D53:P53"/>
    <mergeCell ref="V53:AH53"/>
    <mergeCell ref="F45:Q47"/>
    <mergeCell ref="X45:AI47"/>
    <mergeCell ref="C47:D47"/>
    <mergeCell ref="U47:V47"/>
    <mergeCell ref="C48:D48"/>
    <mergeCell ref="F48:Q48"/>
    <mergeCell ref="U48:V48"/>
    <mergeCell ref="X48:AI48"/>
    <mergeCell ref="F41:J41"/>
    <mergeCell ref="L41:N41"/>
    <mergeCell ref="P41:Q41"/>
    <mergeCell ref="X41:AB41"/>
    <mergeCell ref="AD41:AF41"/>
    <mergeCell ref="AH41:AI41"/>
    <mergeCell ref="D51:P51"/>
    <mergeCell ref="V51:AH51"/>
    <mergeCell ref="D52:P52"/>
    <mergeCell ref="V52:AH52"/>
    <mergeCell ref="F37:L37"/>
    <mergeCell ref="N37:Q37"/>
    <mergeCell ref="X37:AD37"/>
    <mergeCell ref="AF37:AI37"/>
    <mergeCell ref="F39:L39"/>
    <mergeCell ref="N39:Q39"/>
    <mergeCell ref="X39:AD39"/>
    <mergeCell ref="AF39:AI39"/>
    <mergeCell ref="C33:D45"/>
    <mergeCell ref="F33:Q34"/>
    <mergeCell ref="U33:V45"/>
    <mergeCell ref="X33:AI34"/>
    <mergeCell ref="F35:J35"/>
    <mergeCell ref="L35:N35"/>
    <mergeCell ref="P35:Q35"/>
    <mergeCell ref="X35:AB35"/>
    <mergeCell ref="AD35:AF35"/>
    <mergeCell ref="AH35:AI35"/>
    <mergeCell ref="F43:J43"/>
    <mergeCell ref="L43:N43"/>
    <mergeCell ref="P43:Q43"/>
    <mergeCell ref="X43:AB43"/>
    <mergeCell ref="AD43:AF43"/>
    <mergeCell ref="AH43:AI43"/>
    <mergeCell ref="D31:P31"/>
    <mergeCell ref="V31:AH31"/>
    <mergeCell ref="F23:Q25"/>
    <mergeCell ref="X23:AI25"/>
    <mergeCell ref="C25:D25"/>
    <mergeCell ref="U25:V25"/>
    <mergeCell ref="C26:D26"/>
    <mergeCell ref="F26:Q26"/>
    <mergeCell ref="U26:V26"/>
    <mergeCell ref="X26:AI26"/>
    <mergeCell ref="F19:J19"/>
    <mergeCell ref="L19:N19"/>
    <mergeCell ref="P19:Q19"/>
    <mergeCell ref="X19:AB19"/>
    <mergeCell ref="AD19:AF19"/>
    <mergeCell ref="AH19:AI19"/>
    <mergeCell ref="D29:P29"/>
    <mergeCell ref="V29:AH29"/>
    <mergeCell ref="D30:P30"/>
    <mergeCell ref="V30:AH30"/>
    <mergeCell ref="F15:L15"/>
    <mergeCell ref="N15:Q15"/>
    <mergeCell ref="X15:AD15"/>
    <mergeCell ref="AF15:AI15"/>
    <mergeCell ref="D9:P9"/>
    <mergeCell ref="V9:AH9"/>
    <mergeCell ref="C11:D23"/>
    <mergeCell ref="F11:Q12"/>
    <mergeCell ref="U11:V23"/>
    <mergeCell ref="X11:AI12"/>
    <mergeCell ref="F13:J13"/>
    <mergeCell ref="L13:N13"/>
    <mergeCell ref="P13:Q13"/>
    <mergeCell ref="X13:AB13"/>
    <mergeCell ref="F21:J21"/>
    <mergeCell ref="L21:N21"/>
    <mergeCell ref="P21:Q21"/>
    <mergeCell ref="X21:AB21"/>
    <mergeCell ref="AD21:AF21"/>
    <mergeCell ref="AH21:AI21"/>
    <mergeCell ref="F17:L17"/>
    <mergeCell ref="N17:Q17"/>
    <mergeCell ref="X17:AD17"/>
    <mergeCell ref="AF17:AI17"/>
    <mergeCell ref="B2:AJ2"/>
    <mergeCell ref="B3:AJ3"/>
    <mergeCell ref="B4:AJ4"/>
    <mergeCell ref="D7:P7"/>
    <mergeCell ref="V7:AH7"/>
    <mergeCell ref="D8:P8"/>
    <mergeCell ref="V8:AH8"/>
    <mergeCell ref="AD13:AF13"/>
    <mergeCell ref="AH13:AI13"/>
  </mergeCells>
  <printOptions horizontalCentered="1"/>
  <pageMargins left="0.23622047244094491" right="0.23622047244094491" top="0.27" bottom="0.96" header="0.17" footer="0.51"/>
  <pageSetup orientation="portrait" r:id="rId1"/>
  <headerFooter>
    <oddFooter>&amp;L&amp;"-,Negrita"Nombre y Firma del Entrenador&amp;C&amp;"-,Negrita"Sello Plantel&amp;R&amp;"-,Negrita"Nombre  y Firma del Director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L71"/>
  <sheetViews>
    <sheetView showGridLines="0" showRowColHeaders="0" view="pageBreakPreview" zoomScaleNormal="110" zoomScaleSheetLayoutView="100" workbookViewId="0">
      <selection activeCell="B4" sqref="B4:AJ4"/>
    </sheetView>
  </sheetViews>
  <sheetFormatPr baseColWidth="10" defaultColWidth="0" defaultRowHeight="15" x14ac:dyDescent="0.25"/>
  <cols>
    <col min="1" max="1" width="0.42578125" style="57" customWidth="1"/>
    <col min="2" max="2" width="0.5703125" style="2" customWidth="1"/>
    <col min="3" max="3" width="8.85546875" style="2" customWidth="1"/>
    <col min="4" max="4" width="4.28515625" style="2" customWidth="1"/>
    <col min="5" max="5" width="0.42578125" style="2" customWidth="1"/>
    <col min="6" max="6" width="3.5703125" style="2" customWidth="1"/>
    <col min="7" max="7" width="0.42578125" style="2" customWidth="1"/>
    <col min="8" max="8" width="1.85546875" style="2" customWidth="1"/>
    <col min="9" max="9" width="0.7109375" style="2" customWidth="1"/>
    <col min="10" max="10" width="2.85546875" style="2" customWidth="1"/>
    <col min="11" max="11" width="0.28515625" style="2" customWidth="1"/>
    <col min="12" max="12" width="4.7109375" style="2" customWidth="1"/>
    <col min="13" max="13" width="0.28515625" style="2" customWidth="1"/>
    <col min="14" max="14" width="2.85546875" style="2" customWidth="1"/>
    <col min="15" max="15" width="0.42578125" style="2" customWidth="1"/>
    <col min="16" max="16" width="4" style="2" customWidth="1"/>
    <col min="17" max="17" width="5.42578125" style="2" customWidth="1"/>
    <col min="18" max="18" width="0.42578125" customWidth="1"/>
    <col min="19" max="19" width="3.85546875" style="52" customWidth="1"/>
    <col min="20" max="20" width="0.5703125" style="2" customWidth="1"/>
    <col min="21" max="21" width="8.85546875" style="2" customWidth="1"/>
    <col min="22" max="22" width="4.28515625" style="2" customWidth="1"/>
    <col min="23" max="23" width="0.42578125" style="2" customWidth="1"/>
    <col min="24" max="24" width="3.5703125" style="2" customWidth="1"/>
    <col min="25" max="25" width="0.42578125" style="2" customWidth="1"/>
    <col min="26" max="26" width="1.85546875" style="2" customWidth="1"/>
    <col min="27" max="27" width="0.7109375" style="2" customWidth="1"/>
    <col min="28" max="28" width="2.85546875" style="2" customWidth="1"/>
    <col min="29" max="29" width="0.28515625" style="2" customWidth="1"/>
    <col min="30" max="30" width="4.7109375" style="2" customWidth="1"/>
    <col min="31" max="31" width="0.28515625" style="2" customWidth="1"/>
    <col min="32" max="32" width="2.85546875" style="2" customWidth="1"/>
    <col min="33" max="33" width="0.42578125" style="2" customWidth="1"/>
    <col min="34" max="34" width="4" style="2" customWidth="1"/>
    <col min="35" max="35" width="5.42578125" style="2" customWidth="1"/>
    <col min="36" max="36" width="0.42578125" customWidth="1"/>
    <col min="37" max="37" width="0.5703125" customWidth="1"/>
    <col min="38" max="38" width="3.5703125" hidden="1" customWidth="1"/>
    <col min="39" max="16384" width="10.85546875" hidden="1"/>
  </cols>
  <sheetData>
    <row r="1" spans="1:38" ht="6.6" customHeight="1" x14ac:dyDescent="0.25">
      <c r="S1" s="50"/>
      <c r="AL1" t="s">
        <v>104</v>
      </c>
    </row>
    <row r="2" spans="1:38" ht="21.6" customHeight="1" x14ac:dyDescent="0.25">
      <c r="B2" s="153" t="s">
        <v>108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</row>
    <row r="3" spans="1:38" ht="15.6" customHeight="1" x14ac:dyDescent="0.25">
      <c r="B3" s="154" t="str">
        <f>'BD InterCOABQ '!C1</f>
        <v>Plantel 2 Amealco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</row>
    <row r="4" spans="1:38" ht="12.6" customHeight="1" x14ac:dyDescent="0.25">
      <c r="B4" s="192" t="s">
        <v>118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</row>
    <row r="5" spans="1:38" ht="6" customHeight="1" x14ac:dyDescent="0.25"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51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1:38" s="1" customFormat="1" ht="2.4500000000000002" customHeight="1" x14ac:dyDescent="0.25">
      <c r="A6" s="58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52"/>
      <c r="T6" s="6">
        <v>2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8"/>
    </row>
    <row r="7" spans="1:38" ht="13.5" customHeight="1" x14ac:dyDescent="0.25">
      <c r="A7" s="59" t="str">
        <f>1&amp;$AL$1</f>
        <v>1B3V</v>
      </c>
      <c r="B7" s="9"/>
      <c r="C7" s="5"/>
      <c r="D7" s="156" t="s">
        <v>108</v>
      </c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44"/>
      <c r="R7" s="10"/>
      <c r="S7" s="53" t="str">
        <f>2&amp;$AL$1</f>
        <v>2B3V</v>
      </c>
      <c r="T7" s="9"/>
      <c r="U7" s="5"/>
      <c r="V7" s="156" t="s">
        <v>108</v>
      </c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44"/>
      <c r="AJ7" s="10"/>
    </row>
    <row r="8" spans="1:38" ht="9.9499999999999993" customHeight="1" x14ac:dyDescent="0.25">
      <c r="B8" s="9"/>
      <c r="C8" s="5"/>
      <c r="D8" s="156" t="str">
        <f>$B$3</f>
        <v>Plantel 2 Amealco</v>
      </c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45"/>
      <c r="R8" s="10"/>
      <c r="T8" s="9"/>
      <c r="V8" s="156" t="str">
        <f>$B$3</f>
        <v>Plantel 2 Amealco</v>
      </c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45"/>
      <c r="AJ8" s="10"/>
    </row>
    <row r="9" spans="1:38" s="3" customFormat="1" ht="9.6" customHeight="1" x14ac:dyDescent="0.2">
      <c r="A9" s="57"/>
      <c r="B9" s="11"/>
      <c r="C9" s="12"/>
      <c r="D9" s="162" t="str">
        <f>$B$4</f>
        <v>Basquetbol 3x3 Varonil</v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46"/>
      <c r="R9" s="13"/>
      <c r="S9" s="54"/>
      <c r="T9" s="11"/>
      <c r="V9" s="162" t="str">
        <f>$B$4</f>
        <v>Basquetbol 3x3 Varonil</v>
      </c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46"/>
      <c r="AJ9" s="13"/>
    </row>
    <row r="10" spans="1:38" ht="2.1" customHeight="1" x14ac:dyDescent="0.25">
      <c r="B10" s="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0"/>
      <c r="T10" s="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0"/>
    </row>
    <row r="11" spans="1:38" ht="13.5" customHeight="1" x14ac:dyDescent="0.25">
      <c r="B11" s="9"/>
      <c r="C11" s="163"/>
      <c r="D11" s="164"/>
      <c r="E11" s="5"/>
      <c r="F11" s="169" t="str">
        <f>VLOOKUP(A7,'BD InterCOABQ '!$A:P,8,FALSE)&amp;" "&amp;VLOOKUP(A7,'BD InterCOABQ '!$A:P,9,FALSE)&amp;" "&amp;VLOOKUP(A7,'BD InterCOABQ '!$A:P,7,FALSE)</f>
        <v xml:space="preserve">  </v>
      </c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1"/>
      <c r="R11" s="10"/>
      <c r="T11" s="9"/>
      <c r="U11" s="175"/>
      <c r="V11" s="176"/>
      <c r="W11" s="5"/>
      <c r="X11" s="169" t="str">
        <f>VLOOKUP(S7,'BD InterCOABQ '!$A:AH,8,FALSE)&amp;" "&amp;VLOOKUP(S7,'BD InterCOABQ '!$A:AH,9,FALSE)&amp;" "&amp;VLOOKUP(S7,'BD InterCOABQ '!$A:AH,7,FALSE)</f>
        <v xml:space="preserve">  </v>
      </c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1"/>
      <c r="AJ11" s="10"/>
    </row>
    <row r="12" spans="1:38" ht="13.5" customHeight="1" x14ac:dyDescent="0.25">
      <c r="B12" s="9"/>
      <c r="C12" s="165"/>
      <c r="D12" s="166"/>
      <c r="E12" s="5"/>
      <c r="F12" s="172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4"/>
      <c r="R12" s="10"/>
      <c r="T12" s="9"/>
      <c r="U12" s="177"/>
      <c r="V12" s="178"/>
      <c r="W12" s="5"/>
      <c r="X12" s="172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4"/>
      <c r="AJ12" s="10"/>
    </row>
    <row r="13" spans="1:38" s="20" customFormat="1" ht="6.6" customHeight="1" x14ac:dyDescent="0.25">
      <c r="A13" s="60"/>
      <c r="B13" s="18"/>
      <c r="C13" s="165"/>
      <c r="D13" s="166"/>
      <c r="E13" s="17"/>
      <c r="F13" s="157" t="s">
        <v>17</v>
      </c>
      <c r="G13" s="157"/>
      <c r="H13" s="157"/>
      <c r="I13" s="157"/>
      <c r="J13" s="157"/>
      <c r="K13" s="43"/>
      <c r="L13" s="157" t="s">
        <v>18</v>
      </c>
      <c r="M13" s="157"/>
      <c r="N13" s="157"/>
      <c r="O13" s="43"/>
      <c r="P13" s="157" t="s">
        <v>4</v>
      </c>
      <c r="Q13" s="157"/>
      <c r="R13" s="24"/>
      <c r="S13" s="55"/>
      <c r="T13" s="18"/>
      <c r="U13" s="177"/>
      <c r="V13" s="178"/>
      <c r="W13" s="17"/>
      <c r="X13" s="157" t="s">
        <v>17</v>
      </c>
      <c r="Y13" s="157"/>
      <c r="Z13" s="157"/>
      <c r="AA13" s="157"/>
      <c r="AB13" s="157"/>
      <c r="AC13" s="43"/>
      <c r="AD13" s="157" t="s">
        <v>18</v>
      </c>
      <c r="AE13" s="157"/>
      <c r="AF13" s="157"/>
      <c r="AG13" s="43"/>
      <c r="AH13" s="157" t="s">
        <v>4</v>
      </c>
      <c r="AI13" s="157"/>
      <c r="AJ13" s="24"/>
    </row>
    <row r="14" spans="1:38" ht="2.4500000000000002" customHeight="1" x14ac:dyDescent="0.25">
      <c r="B14" s="9"/>
      <c r="C14" s="165"/>
      <c r="D14" s="16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0"/>
      <c r="T14" s="9"/>
      <c r="U14" s="177"/>
      <c r="V14" s="178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10"/>
    </row>
    <row r="15" spans="1:38" ht="12.95" customHeight="1" x14ac:dyDescent="0.25">
      <c r="B15" s="9"/>
      <c r="C15" s="165"/>
      <c r="D15" s="166"/>
      <c r="E15" s="5"/>
      <c r="F15" s="158" t="str">
        <f>IF(VLOOKUP(A7,'BD InterCOABQ '!$A:P,11,FALSE)="","",VLOOKUP(A7,'BD InterCOABQ '!$A:P,11,FALSE))</f>
        <v/>
      </c>
      <c r="G15" s="159"/>
      <c r="H15" s="159"/>
      <c r="I15" s="159"/>
      <c r="J15" s="159"/>
      <c r="K15" s="159"/>
      <c r="L15" s="160"/>
      <c r="M15" s="29"/>
      <c r="N15" s="161" t="str">
        <f>IF(VLOOKUP(A7,'BD InterCOABQ '!$A:P,10,FALSE)="","",VLOOKUP(A7,'BD InterCOABQ '!$A:P,10,FALSE))</f>
        <v/>
      </c>
      <c r="O15" s="161"/>
      <c r="P15" s="161"/>
      <c r="Q15" s="161"/>
      <c r="R15" s="10"/>
      <c r="T15" s="9"/>
      <c r="U15" s="177"/>
      <c r="V15" s="178"/>
      <c r="W15" s="5"/>
      <c r="X15" s="158" t="str">
        <f>IF(VLOOKUP(S7,'BD InterCOABQ '!$A:AH,11,FALSE)="","",VLOOKUP(S7,'BD InterCOABQ '!$A:AH,11,FALSE))</f>
        <v/>
      </c>
      <c r="Y15" s="159"/>
      <c r="Z15" s="159"/>
      <c r="AA15" s="159"/>
      <c r="AB15" s="159"/>
      <c r="AC15" s="159"/>
      <c r="AD15" s="160"/>
      <c r="AE15" s="29"/>
      <c r="AF15" s="161" t="str">
        <f>IF(VLOOKUP(S7,'BD InterCOABQ '!$A:AH,10,FALSE)="","",VLOOKUP(S7,'BD InterCOABQ '!$A:AH,10,FALSE))</f>
        <v/>
      </c>
      <c r="AG15" s="161"/>
      <c r="AH15" s="161"/>
      <c r="AI15" s="161"/>
      <c r="AJ15" s="10"/>
    </row>
    <row r="16" spans="1:38" ht="0.95" customHeight="1" x14ac:dyDescent="0.25">
      <c r="B16" s="9"/>
      <c r="C16" s="165"/>
      <c r="D16" s="166"/>
      <c r="E16" s="5"/>
      <c r="F16" s="5"/>
      <c r="G16" s="5"/>
      <c r="H16" s="5"/>
      <c r="I16" s="5"/>
      <c r="J16" s="5"/>
      <c r="K16" s="5"/>
      <c r="L16" s="4"/>
      <c r="M16" s="4"/>
      <c r="N16" s="4"/>
      <c r="O16" s="4"/>
      <c r="P16" s="4"/>
      <c r="Q16" s="4"/>
      <c r="R16" s="10"/>
      <c r="T16" s="9"/>
      <c r="U16" s="177"/>
      <c r="V16" s="178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10"/>
    </row>
    <row r="17" spans="1:36" s="3" customFormat="1" ht="6.6" customHeight="1" x14ac:dyDescent="0.2">
      <c r="A17" s="57"/>
      <c r="B17" s="11"/>
      <c r="C17" s="165"/>
      <c r="D17" s="166"/>
      <c r="E17" s="12"/>
      <c r="F17" s="157" t="s">
        <v>0</v>
      </c>
      <c r="G17" s="157"/>
      <c r="H17" s="157"/>
      <c r="I17" s="157"/>
      <c r="J17" s="157"/>
      <c r="K17" s="157"/>
      <c r="L17" s="157"/>
      <c r="M17" s="28"/>
      <c r="N17" s="157" t="s">
        <v>9</v>
      </c>
      <c r="O17" s="157"/>
      <c r="P17" s="157"/>
      <c r="Q17" s="157"/>
      <c r="R17" s="13"/>
      <c r="S17" s="54"/>
      <c r="T17" s="11"/>
      <c r="U17" s="177"/>
      <c r="V17" s="178"/>
      <c r="W17" s="12"/>
      <c r="X17" s="157" t="s">
        <v>0</v>
      </c>
      <c r="Y17" s="157"/>
      <c r="Z17" s="157"/>
      <c r="AA17" s="157"/>
      <c r="AB17" s="157"/>
      <c r="AC17" s="157"/>
      <c r="AD17" s="157"/>
      <c r="AE17" s="28"/>
      <c r="AF17" s="157" t="s">
        <v>9</v>
      </c>
      <c r="AG17" s="157"/>
      <c r="AH17" s="157"/>
      <c r="AI17" s="157"/>
      <c r="AJ17" s="13"/>
    </row>
    <row r="18" spans="1:36" ht="0.95" customHeight="1" x14ac:dyDescent="0.25">
      <c r="B18" s="9"/>
      <c r="C18" s="165"/>
      <c r="D18" s="166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0"/>
      <c r="T18" s="9"/>
      <c r="U18" s="177"/>
      <c r="V18" s="178"/>
      <c r="W18" s="5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0"/>
    </row>
    <row r="19" spans="1:36" ht="12.6" customHeight="1" x14ac:dyDescent="0.25">
      <c r="B19" s="9"/>
      <c r="C19" s="165"/>
      <c r="D19" s="166"/>
      <c r="E19" s="5"/>
      <c r="F19" s="181" t="str">
        <f>IF(VLOOKUP(A7,'BD InterCOABQ '!$A:P,14,FALSE)="","",VLOOKUP(A7,'BD InterCOABQ '!$A:P,14,FALSE))</f>
        <v/>
      </c>
      <c r="G19" s="181"/>
      <c r="H19" s="181"/>
      <c r="I19" s="181"/>
      <c r="J19" s="181"/>
      <c r="K19" s="5"/>
      <c r="L19" s="181" t="str">
        <f>IF(VLOOKUP(A7,'BD InterCOABQ '!$A:P,13,FALSE)="","",VLOOKUP(A7,'BD InterCOABQ '!$A:P,13,FALSE))</f>
        <v/>
      </c>
      <c r="M19" s="181"/>
      <c r="N19" s="181"/>
      <c r="O19" s="4"/>
      <c r="P19" s="181" t="str">
        <f>IF(VLOOKUP(A7,'BD InterCOABQ '!$A:P,15,FALSE)="","",VLOOKUP(A7,'BD InterCOABQ '!$A:P,15,FALSE))</f>
        <v/>
      </c>
      <c r="Q19" s="181"/>
      <c r="R19" s="10"/>
      <c r="T19" s="9"/>
      <c r="U19" s="177"/>
      <c r="V19" s="178"/>
      <c r="W19" s="5"/>
      <c r="X19" s="181" t="str">
        <f>IF(VLOOKUP(S7,'BD InterCOABQ '!$A:AH,14,FALSE)="","",VLOOKUP(S7,'BD InterCOABQ '!$A:AH,14,FALSE))</f>
        <v/>
      </c>
      <c r="Y19" s="181"/>
      <c r="Z19" s="181"/>
      <c r="AA19" s="181"/>
      <c r="AB19" s="181"/>
      <c r="AC19" s="5"/>
      <c r="AD19" s="181" t="str">
        <f>IF(VLOOKUP(S7,'BD InterCOABQ '!$A:AH,13,FALSE)="","",VLOOKUP(S7,'BD InterCOABQ '!$A:AH,13,FALSE))</f>
        <v/>
      </c>
      <c r="AE19" s="181"/>
      <c r="AF19" s="181"/>
      <c r="AG19" s="4"/>
      <c r="AH19" s="181" t="str">
        <f>IF(VLOOKUP(S7,'BD InterCOABQ '!$A:AH,15,FALSE)="","",VLOOKUP(S7,'BD InterCOABQ '!$A:AH,15,FALSE))</f>
        <v/>
      </c>
      <c r="AI19" s="181"/>
      <c r="AJ19" s="10"/>
    </row>
    <row r="20" spans="1:36" ht="1.5" customHeight="1" x14ac:dyDescent="0.25">
      <c r="B20" s="9"/>
      <c r="C20" s="165"/>
      <c r="D20" s="166"/>
      <c r="E20" s="5"/>
      <c r="F20" s="4"/>
      <c r="G20" s="4"/>
      <c r="H20" s="4"/>
      <c r="I20" s="5"/>
      <c r="J20" s="5"/>
      <c r="K20" s="5"/>
      <c r="L20" s="4"/>
      <c r="M20" s="4"/>
      <c r="N20" s="4"/>
      <c r="O20" s="4"/>
      <c r="P20" s="4"/>
      <c r="Q20" s="4"/>
      <c r="R20" s="10"/>
      <c r="T20" s="9"/>
      <c r="U20" s="177"/>
      <c r="V20" s="178"/>
      <c r="W20" s="5"/>
      <c r="X20" s="4"/>
      <c r="Y20" s="4"/>
      <c r="Z20" s="4"/>
      <c r="AA20" s="5"/>
      <c r="AB20" s="5"/>
      <c r="AC20" s="5"/>
      <c r="AD20" s="4"/>
      <c r="AE20" s="4"/>
      <c r="AF20" s="4"/>
      <c r="AG20" s="4"/>
      <c r="AH20" s="4"/>
      <c r="AI20" s="4"/>
      <c r="AJ20" s="10"/>
    </row>
    <row r="21" spans="1:36" s="21" customFormat="1" ht="6.6" customHeight="1" x14ac:dyDescent="0.25">
      <c r="A21" s="61"/>
      <c r="B21" s="25"/>
      <c r="C21" s="165"/>
      <c r="D21" s="166"/>
      <c r="E21" s="22"/>
      <c r="F21" s="157" t="s">
        <v>89</v>
      </c>
      <c r="G21" s="157"/>
      <c r="H21" s="157"/>
      <c r="I21" s="157"/>
      <c r="J21" s="157"/>
      <c r="K21" s="43"/>
      <c r="L21" s="157" t="s">
        <v>19</v>
      </c>
      <c r="M21" s="157"/>
      <c r="N21" s="157"/>
      <c r="O21" s="43"/>
      <c r="P21" s="157" t="s">
        <v>10</v>
      </c>
      <c r="Q21" s="157"/>
      <c r="R21" s="26"/>
      <c r="S21" s="56"/>
      <c r="T21" s="25"/>
      <c r="U21" s="177"/>
      <c r="V21" s="178"/>
      <c r="W21" s="22"/>
      <c r="X21" s="157" t="s">
        <v>89</v>
      </c>
      <c r="Y21" s="157"/>
      <c r="Z21" s="157"/>
      <c r="AA21" s="157"/>
      <c r="AB21" s="157"/>
      <c r="AC21" s="43"/>
      <c r="AD21" s="157" t="s">
        <v>19</v>
      </c>
      <c r="AE21" s="157"/>
      <c r="AF21" s="157"/>
      <c r="AG21" s="43"/>
      <c r="AH21" s="157" t="s">
        <v>10</v>
      </c>
      <c r="AI21" s="157"/>
      <c r="AJ21" s="26"/>
    </row>
    <row r="22" spans="1:36" ht="5.0999999999999996" customHeight="1" x14ac:dyDescent="0.25">
      <c r="B22" s="9"/>
      <c r="C22" s="165"/>
      <c r="D22" s="166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0"/>
      <c r="T22" s="9"/>
      <c r="U22" s="177"/>
      <c r="V22" s="178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10"/>
    </row>
    <row r="23" spans="1:36" ht="6.6" customHeight="1" x14ac:dyDescent="0.25">
      <c r="B23" s="9"/>
      <c r="C23" s="167"/>
      <c r="D23" s="168"/>
      <c r="E23" s="27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0"/>
      <c r="T23" s="9"/>
      <c r="U23" s="179"/>
      <c r="V23" s="180"/>
      <c r="W23" s="27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0"/>
    </row>
    <row r="24" spans="1:36" ht="0.95" customHeight="1" x14ac:dyDescent="0.25">
      <c r="B24" s="9"/>
      <c r="C24" s="4"/>
      <c r="D24" s="4"/>
      <c r="E24" s="27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0"/>
      <c r="T24" s="9"/>
      <c r="U24" s="4"/>
      <c r="V24" s="4"/>
      <c r="W24" s="27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0"/>
    </row>
    <row r="25" spans="1:36" ht="18" customHeight="1" x14ac:dyDescent="0.25">
      <c r="B25" s="9"/>
      <c r="C25" s="183" t="str">
        <f>IF(VLOOKUP(A7,'BD InterCOABQ '!$A:P,12,FALSE)="","",VLOOKUP(A7,'BD InterCOABQ '!$A:P,12,FALSE))</f>
        <v/>
      </c>
      <c r="D25" s="184"/>
      <c r="E25" s="4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0"/>
      <c r="T25" s="9"/>
      <c r="U25" s="183" t="str">
        <f>IF(VLOOKUP(S7,'BD InterCOABQ '!$A:AH,12,FALSE)="","",VLOOKUP(S7,'BD InterCOABQ '!$A:AH,12,FALSE))</f>
        <v/>
      </c>
      <c r="V25" s="184"/>
      <c r="W25" s="4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0"/>
    </row>
    <row r="26" spans="1:36" ht="5.45" customHeight="1" x14ac:dyDescent="0.25">
      <c r="B26" s="14"/>
      <c r="C26" s="185" t="s">
        <v>7</v>
      </c>
      <c r="D26" s="185"/>
      <c r="E26" s="15"/>
      <c r="F26" s="185" t="s">
        <v>20</v>
      </c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6"/>
      <c r="T26" s="14"/>
      <c r="U26" s="185" t="s">
        <v>7</v>
      </c>
      <c r="V26" s="185"/>
      <c r="W26" s="15"/>
      <c r="X26" s="185" t="s">
        <v>20</v>
      </c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6"/>
    </row>
    <row r="27" spans="1:36" ht="9" customHeight="1" x14ac:dyDescent="0.25"/>
    <row r="28" spans="1:36" s="1" customFormat="1" ht="2.4500000000000002" customHeight="1" x14ac:dyDescent="0.25">
      <c r="A28" s="58"/>
      <c r="B28" s="6">
        <v>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  <c r="S28" s="52"/>
      <c r="T28" s="6">
        <v>4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8"/>
    </row>
    <row r="29" spans="1:36" ht="13.5" customHeight="1" x14ac:dyDescent="0.25">
      <c r="A29" s="57" t="str">
        <f>3&amp;AL$1</f>
        <v>3B3V</v>
      </c>
      <c r="B29" s="9"/>
      <c r="C29" s="5"/>
      <c r="D29" s="156" t="s">
        <v>108</v>
      </c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44"/>
      <c r="R29" s="10"/>
      <c r="S29" s="53" t="str">
        <f>4&amp;$AL$1</f>
        <v>4B3V</v>
      </c>
      <c r="T29" s="9"/>
      <c r="U29" s="5"/>
      <c r="V29" s="156" t="s">
        <v>108</v>
      </c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44"/>
      <c r="AJ29" s="10"/>
    </row>
    <row r="30" spans="1:36" ht="9.9499999999999993" customHeight="1" x14ac:dyDescent="0.25">
      <c r="B30" s="9"/>
      <c r="C30" s="5"/>
      <c r="D30" s="156" t="str">
        <f>$B$3</f>
        <v>Plantel 2 Amealco</v>
      </c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45"/>
      <c r="R30" s="10"/>
      <c r="T30" s="9"/>
      <c r="V30" s="156" t="str">
        <f>$B$3</f>
        <v>Plantel 2 Amealco</v>
      </c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45"/>
      <c r="AJ30" s="10"/>
    </row>
    <row r="31" spans="1:36" s="3" customFormat="1" ht="9.6" customHeight="1" x14ac:dyDescent="0.2">
      <c r="A31" s="57"/>
      <c r="B31" s="11"/>
      <c r="C31" s="12"/>
      <c r="D31" s="162" t="str">
        <f>$B$4</f>
        <v>Basquetbol 3x3 Varonil</v>
      </c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46"/>
      <c r="R31" s="13"/>
      <c r="S31" s="54"/>
      <c r="T31" s="11"/>
      <c r="V31" s="162" t="str">
        <f>$B$4</f>
        <v>Basquetbol 3x3 Varonil</v>
      </c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46"/>
      <c r="AJ31" s="13"/>
    </row>
    <row r="32" spans="1:36" ht="2.1" customHeight="1" x14ac:dyDescent="0.25">
      <c r="B32" s="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0"/>
      <c r="T32" s="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0"/>
    </row>
    <row r="33" spans="1:36" ht="13.5" customHeight="1" x14ac:dyDescent="0.25">
      <c r="B33" s="9"/>
      <c r="C33" s="163"/>
      <c r="D33" s="164"/>
      <c r="E33" s="5"/>
      <c r="F33" s="169" t="str">
        <f>VLOOKUP(A29,'BD InterCOABQ '!$A:P,8,FALSE)&amp;" "&amp;VLOOKUP(A29,'BD InterCOABQ '!$A:P,9,FALSE)&amp;" "&amp;VLOOKUP(A29,'BD InterCOABQ '!$A:P,7,FALSE)</f>
        <v xml:space="preserve">  </v>
      </c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1"/>
      <c r="R33" s="10"/>
      <c r="T33" s="9"/>
      <c r="U33" s="163"/>
      <c r="V33" s="164"/>
      <c r="W33" s="5"/>
      <c r="X33" s="169" t="str">
        <f>VLOOKUP(S29,'BD InterCOABQ '!$A:AH,8,FALSE)&amp;" "&amp;VLOOKUP(S29,'BD InterCOABQ '!$A:AH,9,FALSE)&amp;" "&amp;VLOOKUP(S29,'BD InterCOABQ '!$A:AH,7,FALSE)</f>
        <v xml:space="preserve">  </v>
      </c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1"/>
      <c r="AJ33" s="10"/>
    </row>
    <row r="34" spans="1:36" ht="13.5" customHeight="1" x14ac:dyDescent="0.25">
      <c r="B34" s="9"/>
      <c r="C34" s="165"/>
      <c r="D34" s="166"/>
      <c r="E34" s="5"/>
      <c r="F34" s="172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4"/>
      <c r="R34" s="10"/>
      <c r="T34" s="9"/>
      <c r="U34" s="165"/>
      <c r="V34" s="166"/>
      <c r="W34" s="5"/>
      <c r="X34" s="172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4"/>
      <c r="AJ34" s="10"/>
    </row>
    <row r="35" spans="1:36" s="20" customFormat="1" ht="6.6" customHeight="1" x14ac:dyDescent="0.25">
      <c r="A35" s="60"/>
      <c r="B35" s="18"/>
      <c r="C35" s="165"/>
      <c r="D35" s="166"/>
      <c r="E35" s="17"/>
      <c r="F35" s="157" t="s">
        <v>17</v>
      </c>
      <c r="G35" s="157"/>
      <c r="H35" s="157"/>
      <c r="I35" s="157"/>
      <c r="J35" s="157"/>
      <c r="K35" s="43"/>
      <c r="L35" s="157" t="s">
        <v>18</v>
      </c>
      <c r="M35" s="157"/>
      <c r="N35" s="157"/>
      <c r="O35" s="43"/>
      <c r="P35" s="157" t="s">
        <v>4</v>
      </c>
      <c r="Q35" s="157"/>
      <c r="R35" s="24"/>
      <c r="S35" s="55"/>
      <c r="T35" s="18"/>
      <c r="U35" s="165"/>
      <c r="V35" s="166"/>
      <c r="W35" s="17"/>
      <c r="X35" s="157" t="s">
        <v>17</v>
      </c>
      <c r="Y35" s="157"/>
      <c r="Z35" s="157"/>
      <c r="AA35" s="157"/>
      <c r="AB35" s="157"/>
      <c r="AC35" s="43"/>
      <c r="AD35" s="157" t="s">
        <v>18</v>
      </c>
      <c r="AE35" s="157"/>
      <c r="AF35" s="157"/>
      <c r="AG35" s="43"/>
      <c r="AH35" s="157" t="s">
        <v>4</v>
      </c>
      <c r="AI35" s="157"/>
      <c r="AJ35" s="24"/>
    </row>
    <row r="36" spans="1:36" ht="2.4500000000000002" customHeight="1" x14ac:dyDescent="0.25">
      <c r="B36" s="9"/>
      <c r="C36" s="165"/>
      <c r="D36" s="16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0"/>
      <c r="T36" s="9"/>
      <c r="U36" s="165"/>
      <c r="V36" s="166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10"/>
    </row>
    <row r="37" spans="1:36" ht="12.95" customHeight="1" x14ac:dyDescent="0.25">
      <c r="B37" s="9"/>
      <c r="C37" s="165"/>
      <c r="D37" s="166"/>
      <c r="E37" s="5"/>
      <c r="F37" s="158" t="str">
        <f>IF(VLOOKUP(A29,'BD InterCOABQ '!$A:P,11,FALSE)="","",VLOOKUP(A29,'BD InterCOABQ '!$A:P,11,FALSE))</f>
        <v/>
      </c>
      <c r="G37" s="159"/>
      <c r="H37" s="159"/>
      <c r="I37" s="159"/>
      <c r="J37" s="159"/>
      <c r="K37" s="159"/>
      <c r="L37" s="160"/>
      <c r="M37" s="29"/>
      <c r="N37" s="161" t="str">
        <f>IF(VLOOKUP(A29,'BD InterCOABQ '!$A:P,10,FALSE)="","",VLOOKUP(A29,'BD InterCOABQ '!$A:P,10,FALSE))</f>
        <v/>
      </c>
      <c r="O37" s="161"/>
      <c r="P37" s="161"/>
      <c r="Q37" s="161"/>
      <c r="R37" s="10"/>
      <c r="T37" s="9"/>
      <c r="U37" s="165"/>
      <c r="V37" s="166"/>
      <c r="W37" s="5"/>
      <c r="X37" s="158" t="str">
        <f>IF(VLOOKUP(S29,'BD InterCOABQ '!$A:AH,11,FALSE)="","",VLOOKUP(S29,'BD InterCOABQ '!$A:AH,11,FALSE))</f>
        <v/>
      </c>
      <c r="Y37" s="159"/>
      <c r="Z37" s="159"/>
      <c r="AA37" s="159"/>
      <c r="AB37" s="159"/>
      <c r="AC37" s="159"/>
      <c r="AD37" s="160"/>
      <c r="AE37" s="29"/>
      <c r="AF37" s="161" t="str">
        <f>IF(VLOOKUP(S29,'BD InterCOABQ '!$A:AH,10,FALSE)="","",VLOOKUP(S29,'BD InterCOABQ '!$A:AH,10,FALSE))</f>
        <v/>
      </c>
      <c r="AG37" s="161"/>
      <c r="AH37" s="161"/>
      <c r="AI37" s="161"/>
      <c r="AJ37" s="10"/>
    </row>
    <row r="38" spans="1:36" ht="0.95" customHeight="1" x14ac:dyDescent="0.25">
      <c r="B38" s="9"/>
      <c r="C38" s="165"/>
      <c r="D38" s="166"/>
      <c r="E38" s="5"/>
      <c r="F38" s="5"/>
      <c r="G38" s="5"/>
      <c r="H38" s="5"/>
      <c r="I38" s="5"/>
      <c r="J38" s="5"/>
      <c r="K38" s="5"/>
      <c r="L38" s="4"/>
      <c r="M38" s="4"/>
      <c r="N38" s="4"/>
      <c r="O38" s="4"/>
      <c r="P38" s="4"/>
      <c r="Q38" s="4"/>
      <c r="R38" s="10"/>
      <c r="T38" s="9"/>
      <c r="U38" s="165"/>
      <c r="V38" s="166"/>
      <c r="W38" s="5"/>
      <c r="X38" s="5"/>
      <c r="Y38" s="5"/>
      <c r="Z38" s="5"/>
      <c r="AA38" s="5"/>
      <c r="AB38" s="5"/>
      <c r="AC38" s="5"/>
      <c r="AD38" s="4"/>
      <c r="AE38" s="4"/>
      <c r="AF38" s="4"/>
      <c r="AG38" s="4"/>
      <c r="AH38" s="4"/>
      <c r="AI38" s="4"/>
      <c r="AJ38" s="10"/>
    </row>
    <row r="39" spans="1:36" s="3" customFormat="1" ht="6.6" customHeight="1" x14ac:dyDescent="0.2">
      <c r="A39" s="57"/>
      <c r="B39" s="11"/>
      <c r="C39" s="165"/>
      <c r="D39" s="166"/>
      <c r="E39" s="12"/>
      <c r="F39" s="157" t="s">
        <v>0</v>
      </c>
      <c r="G39" s="157"/>
      <c r="H39" s="157"/>
      <c r="I39" s="157"/>
      <c r="J39" s="157"/>
      <c r="K39" s="157"/>
      <c r="L39" s="157"/>
      <c r="M39" s="28"/>
      <c r="N39" s="157" t="s">
        <v>9</v>
      </c>
      <c r="O39" s="157"/>
      <c r="P39" s="157"/>
      <c r="Q39" s="157"/>
      <c r="R39" s="13"/>
      <c r="S39" s="54"/>
      <c r="T39" s="11"/>
      <c r="U39" s="165"/>
      <c r="V39" s="166"/>
      <c r="W39" s="12"/>
      <c r="X39" s="157" t="s">
        <v>0</v>
      </c>
      <c r="Y39" s="157"/>
      <c r="Z39" s="157"/>
      <c r="AA39" s="157"/>
      <c r="AB39" s="157"/>
      <c r="AC39" s="157"/>
      <c r="AD39" s="157"/>
      <c r="AE39" s="28"/>
      <c r="AF39" s="157" t="s">
        <v>9</v>
      </c>
      <c r="AG39" s="157"/>
      <c r="AH39" s="157"/>
      <c r="AI39" s="157"/>
      <c r="AJ39" s="13"/>
    </row>
    <row r="40" spans="1:36" ht="0.95" customHeight="1" x14ac:dyDescent="0.25">
      <c r="B40" s="9"/>
      <c r="C40" s="165"/>
      <c r="D40" s="166"/>
      <c r="E40" s="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0"/>
      <c r="T40" s="9"/>
      <c r="U40" s="165"/>
      <c r="V40" s="166"/>
      <c r="W40" s="5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10"/>
    </row>
    <row r="41" spans="1:36" ht="12.6" customHeight="1" x14ac:dyDescent="0.25">
      <c r="B41" s="9"/>
      <c r="C41" s="165"/>
      <c r="D41" s="166"/>
      <c r="E41" s="5"/>
      <c r="F41" s="181" t="str">
        <f>IF(VLOOKUP(A29,'BD InterCOABQ '!$A:P,14,FALSE)="","",VLOOKUP(A29,'BD InterCOABQ '!$A:P,14,FALSE))</f>
        <v/>
      </c>
      <c r="G41" s="181"/>
      <c r="H41" s="181"/>
      <c r="I41" s="181"/>
      <c r="J41" s="181"/>
      <c r="K41" s="5"/>
      <c r="L41" s="181" t="str">
        <f>IF(VLOOKUP(A29,'BD InterCOABQ '!$A:P,13,FALSE)="","",VLOOKUP(A29,'BD InterCOABQ '!$A:P,13,FALSE))</f>
        <v/>
      </c>
      <c r="M41" s="181"/>
      <c r="N41" s="181"/>
      <c r="O41" s="4"/>
      <c r="P41" s="181" t="str">
        <f>IF(VLOOKUP(A29,'BD InterCOABQ '!$A:P,15,FALSE)="","",VLOOKUP(A29,'BD InterCOABQ '!$A:P,15,FALSE))</f>
        <v/>
      </c>
      <c r="Q41" s="181"/>
      <c r="R41" s="10"/>
      <c r="T41" s="9"/>
      <c r="U41" s="165"/>
      <c r="V41" s="166"/>
      <c r="W41" s="5"/>
      <c r="X41" s="181" t="str">
        <f>IF(VLOOKUP(S29,'BD InterCOABQ '!$A:AH,14,FALSE)="","",VLOOKUP(S29,'BD InterCOABQ '!$A:AH,14,FALSE))</f>
        <v/>
      </c>
      <c r="Y41" s="181"/>
      <c r="Z41" s="181"/>
      <c r="AA41" s="181"/>
      <c r="AB41" s="181"/>
      <c r="AC41" s="5"/>
      <c r="AD41" s="181" t="str">
        <f>IF(VLOOKUP(S29,'BD InterCOABQ '!$A:AH,13,FALSE)="","",VLOOKUP(S29,'BD InterCOABQ '!$A:AH,13,FALSE))</f>
        <v/>
      </c>
      <c r="AE41" s="181"/>
      <c r="AF41" s="181"/>
      <c r="AG41" s="4"/>
      <c r="AH41" s="181" t="str">
        <f>IF(VLOOKUP(S29,'BD InterCOABQ '!$A:AH,15,FALSE)="","",VLOOKUP(S29,'BD InterCOABQ '!$A:AH,15,FALSE))</f>
        <v/>
      </c>
      <c r="AI41" s="181"/>
      <c r="AJ41" s="10"/>
    </row>
    <row r="42" spans="1:36" ht="1.5" customHeight="1" x14ac:dyDescent="0.25">
      <c r="B42" s="9"/>
      <c r="C42" s="165"/>
      <c r="D42" s="166"/>
      <c r="E42" s="5"/>
      <c r="F42" s="4"/>
      <c r="G42" s="4"/>
      <c r="H42" s="4"/>
      <c r="I42" s="5"/>
      <c r="J42" s="5"/>
      <c r="K42" s="5"/>
      <c r="L42" s="4"/>
      <c r="M42" s="4"/>
      <c r="N42" s="4"/>
      <c r="O42" s="4"/>
      <c r="P42" s="4"/>
      <c r="Q42" s="4"/>
      <c r="R42" s="10"/>
      <c r="T42" s="9"/>
      <c r="U42" s="165"/>
      <c r="V42" s="166"/>
      <c r="W42" s="5"/>
      <c r="X42" s="4"/>
      <c r="Y42" s="4"/>
      <c r="Z42" s="4"/>
      <c r="AA42" s="5"/>
      <c r="AB42" s="5"/>
      <c r="AC42" s="5"/>
      <c r="AD42" s="4"/>
      <c r="AE42" s="4"/>
      <c r="AF42" s="4"/>
      <c r="AG42" s="4"/>
      <c r="AH42" s="4"/>
      <c r="AI42" s="4"/>
      <c r="AJ42" s="10"/>
    </row>
    <row r="43" spans="1:36" s="21" customFormat="1" ht="6.6" customHeight="1" x14ac:dyDescent="0.25">
      <c r="A43" s="61"/>
      <c r="B43" s="25"/>
      <c r="C43" s="165"/>
      <c r="D43" s="166"/>
      <c r="E43" s="22"/>
      <c r="F43" s="157" t="s">
        <v>89</v>
      </c>
      <c r="G43" s="157"/>
      <c r="H43" s="157"/>
      <c r="I43" s="157"/>
      <c r="J43" s="157"/>
      <c r="K43" s="43"/>
      <c r="L43" s="157" t="s">
        <v>19</v>
      </c>
      <c r="M43" s="157"/>
      <c r="N43" s="157"/>
      <c r="O43" s="43"/>
      <c r="P43" s="157" t="s">
        <v>10</v>
      </c>
      <c r="Q43" s="157"/>
      <c r="R43" s="26"/>
      <c r="S43" s="56"/>
      <c r="T43" s="25"/>
      <c r="U43" s="165"/>
      <c r="V43" s="166"/>
      <c r="W43" s="22"/>
      <c r="X43" s="157" t="s">
        <v>89</v>
      </c>
      <c r="Y43" s="157"/>
      <c r="Z43" s="157"/>
      <c r="AA43" s="157"/>
      <c r="AB43" s="157"/>
      <c r="AC43" s="43"/>
      <c r="AD43" s="157" t="s">
        <v>19</v>
      </c>
      <c r="AE43" s="157"/>
      <c r="AF43" s="157"/>
      <c r="AG43" s="43"/>
      <c r="AH43" s="157" t="s">
        <v>10</v>
      </c>
      <c r="AI43" s="157"/>
      <c r="AJ43" s="26"/>
    </row>
    <row r="44" spans="1:36" ht="5.0999999999999996" customHeight="1" x14ac:dyDescent="0.25">
      <c r="B44" s="9"/>
      <c r="C44" s="165"/>
      <c r="D44" s="16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0"/>
      <c r="T44" s="9"/>
      <c r="U44" s="165"/>
      <c r="V44" s="166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10"/>
    </row>
    <row r="45" spans="1:36" ht="6.6" customHeight="1" x14ac:dyDescent="0.25">
      <c r="B45" s="9"/>
      <c r="C45" s="167"/>
      <c r="D45" s="168"/>
      <c r="E45" s="27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0"/>
      <c r="T45" s="9"/>
      <c r="U45" s="167"/>
      <c r="V45" s="168"/>
      <c r="W45" s="27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0"/>
    </row>
    <row r="46" spans="1:36" ht="0.95" customHeight="1" x14ac:dyDescent="0.25">
      <c r="B46" s="9"/>
      <c r="C46" s="4"/>
      <c r="D46" s="4"/>
      <c r="E46" s="27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0"/>
      <c r="T46" s="9"/>
      <c r="U46" s="4"/>
      <c r="V46" s="4"/>
      <c r="W46" s="27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0"/>
    </row>
    <row r="47" spans="1:36" ht="18" customHeight="1" x14ac:dyDescent="0.25">
      <c r="B47" s="9"/>
      <c r="C47" s="183" t="str">
        <f>IF(VLOOKUP(A29,'BD InterCOABQ '!$A:P,12,FALSE)="","",VLOOKUP(A29,'BD InterCOABQ '!$A:P,12,FALSE))</f>
        <v/>
      </c>
      <c r="D47" s="184"/>
      <c r="E47" s="4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0"/>
      <c r="T47" s="9"/>
      <c r="U47" s="183" t="str">
        <f>IF(VLOOKUP(S29,'BD InterCOABQ '!$A:AH,12,FALSE)="","",VLOOKUP(S29,'BD InterCOABQ '!$A:AH,12,FALSE))</f>
        <v/>
      </c>
      <c r="V47" s="184"/>
      <c r="W47" s="4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0"/>
    </row>
    <row r="48" spans="1:36" ht="5.45" customHeight="1" x14ac:dyDescent="0.25">
      <c r="B48" s="14"/>
      <c r="C48" s="185" t="s">
        <v>7</v>
      </c>
      <c r="D48" s="185"/>
      <c r="E48" s="15"/>
      <c r="F48" s="185" t="s">
        <v>20</v>
      </c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6"/>
      <c r="T48" s="14"/>
      <c r="U48" s="185" t="s">
        <v>7</v>
      </c>
      <c r="V48" s="185"/>
      <c r="W48" s="15"/>
      <c r="X48" s="185" t="s">
        <v>20</v>
      </c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6"/>
    </row>
    <row r="49" spans="1:36" ht="9" customHeight="1" x14ac:dyDescent="0.25"/>
    <row r="50" spans="1:36" s="1" customFormat="1" ht="2.4500000000000002" customHeight="1" x14ac:dyDescent="0.25">
      <c r="A50" s="58"/>
      <c r="B50" s="6">
        <v>19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8"/>
      <c r="S50" s="52"/>
      <c r="T50" s="5">
        <v>20</v>
      </c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6" ht="13.5" customHeight="1" x14ac:dyDescent="0.25">
      <c r="A51" s="57" t="str">
        <f>5&amp;AL$1</f>
        <v>5B3V</v>
      </c>
      <c r="B51" s="9"/>
      <c r="C51" s="5"/>
      <c r="D51" s="156" t="s">
        <v>108</v>
      </c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44"/>
      <c r="R51" s="10"/>
      <c r="S51" s="53" t="str">
        <f>6&amp;$AL$1</f>
        <v>6B3V</v>
      </c>
      <c r="T51" s="5"/>
      <c r="U51" s="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4"/>
      <c r="AJ51" s="1"/>
    </row>
    <row r="52" spans="1:36" ht="9.9499999999999993" customHeight="1" x14ac:dyDescent="0.25">
      <c r="B52" s="9"/>
      <c r="D52" s="156" t="str">
        <f>$B$3</f>
        <v>Plantel 2 Amealco</v>
      </c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45"/>
      <c r="R52" s="10"/>
      <c r="T52" s="5"/>
      <c r="U52" s="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1"/>
    </row>
    <row r="53" spans="1:36" s="3" customFormat="1" ht="9.6" customHeight="1" x14ac:dyDescent="0.2">
      <c r="A53" s="57"/>
      <c r="B53" s="11"/>
      <c r="D53" s="162" t="str">
        <f>$B$4</f>
        <v>Basquetbol 3x3 Varonil</v>
      </c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46"/>
      <c r="R53" s="13"/>
      <c r="S53" s="54"/>
      <c r="T53" s="12"/>
      <c r="U53" s="12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46"/>
      <c r="AJ53" s="12"/>
    </row>
    <row r="54" spans="1:36" ht="2.1" customHeight="1" x14ac:dyDescent="0.25">
      <c r="B54" s="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0"/>
      <c r="T54" s="5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"/>
    </row>
    <row r="55" spans="1:36" ht="13.5" customHeight="1" x14ac:dyDescent="0.25">
      <c r="B55" s="9"/>
      <c r="C55" s="163"/>
      <c r="D55" s="164"/>
      <c r="E55" s="5"/>
      <c r="F55" s="169" t="str">
        <f>VLOOKUP(A51,'BD InterCOABQ '!$A:P,8,FALSE)&amp;" "&amp;VLOOKUP(A51,'BD InterCOABQ '!$A:P,9,FALSE)&amp;" "&amp;VLOOKUP(A51,'BD InterCOABQ '!$A:P,7,FALSE)</f>
        <v xml:space="preserve">  </v>
      </c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1"/>
      <c r="R55" s="10"/>
      <c r="T55" s="5"/>
      <c r="U55" s="74"/>
      <c r="V55" s="74"/>
      <c r="W55" s="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1"/>
    </row>
    <row r="56" spans="1:36" ht="13.5" customHeight="1" x14ac:dyDescent="0.25">
      <c r="B56" s="9"/>
      <c r="C56" s="165"/>
      <c r="D56" s="166"/>
      <c r="E56" s="5"/>
      <c r="F56" s="172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4"/>
      <c r="R56" s="10"/>
      <c r="T56" s="5"/>
      <c r="U56" s="74"/>
      <c r="V56" s="74"/>
      <c r="W56" s="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1"/>
    </row>
    <row r="57" spans="1:36" s="20" customFormat="1" ht="6.6" customHeight="1" x14ac:dyDescent="0.2">
      <c r="A57" s="60"/>
      <c r="B57" s="18"/>
      <c r="C57" s="165"/>
      <c r="D57" s="166"/>
      <c r="E57" s="17"/>
      <c r="F57" s="157" t="s">
        <v>17</v>
      </c>
      <c r="G57" s="157"/>
      <c r="H57" s="157"/>
      <c r="I57" s="157"/>
      <c r="J57" s="157"/>
      <c r="K57" s="43"/>
      <c r="L57" s="157" t="s">
        <v>18</v>
      </c>
      <c r="M57" s="157"/>
      <c r="N57" s="157"/>
      <c r="O57" s="43"/>
      <c r="P57" s="157" t="s">
        <v>4</v>
      </c>
      <c r="Q57" s="157"/>
      <c r="R57" s="24"/>
      <c r="S57" s="55"/>
      <c r="T57" s="17"/>
      <c r="U57" s="74"/>
      <c r="V57" s="74"/>
      <c r="W57" s="17"/>
      <c r="X57" s="28"/>
      <c r="Y57" s="28"/>
      <c r="Z57" s="28"/>
      <c r="AA57" s="28"/>
      <c r="AB57" s="28"/>
      <c r="AC57" s="43"/>
      <c r="AD57" s="28"/>
      <c r="AE57" s="28"/>
      <c r="AF57" s="28"/>
      <c r="AG57" s="43"/>
      <c r="AH57" s="28"/>
      <c r="AI57" s="28"/>
      <c r="AJ57" s="17"/>
    </row>
    <row r="58" spans="1:36" ht="2.4500000000000002" customHeight="1" x14ac:dyDescent="0.25">
      <c r="B58" s="9"/>
      <c r="C58" s="165"/>
      <c r="D58" s="16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10"/>
      <c r="T58" s="5"/>
      <c r="U58" s="74"/>
      <c r="V58" s="74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1"/>
    </row>
    <row r="59" spans="1:36" ht="12.95" customHeight="1" x14ac:dyDescent="0.25">
      <c r="B59" s="9"/>
      <c r="C59" s="165"/>
      <c r="D59" s="166"/>
      <c r="E59" s="5"/>
      <c r="F59" s="187" t="s">
        <v>90</v>
      </c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9"/>
      <c r="R59" s="10"/>
      <c r="T59" s="5"/>
      <c r="U59" s="74"/>
      <c r="V59" s="74"/>
      <c r="W59" s="5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1"/>
    </row>
    <row r="60" spans="1:36" ht="0.95" customHeight="1" x14ac:dyDescent="0.25">
      <c r="B60" s="9"/>
      <c r="C60" s="165"/>
      <c r="D60" s="166"/>
      <c r="E60" s="5"/>
      <c r="F60" s="5"/>
      <c r="G60" s="5"/>
      <c r="H60" s="5"/>
      <c r="I60" s="5"/>
      <c r="J60" s="5"/>
      <c r="K60" s="5"/>
      <c r="L60" s="4"/>
      <c r="M60" s="4"/>
      <c r="N60" s="4"/>
      <c r="O60" s="4"/>
      <c r="P60" s="4"/>
      <c r="Q60" s="4"/>
      <c r="R60" s="10"/>
      <c r="T60" s="5"/>
      <c r="U60" s="74"/>
      <c r="V60" s="74"/>
      <c r="W60" s="5"/>
      <c r="X60" s="5"/>
      <c r="Y60" s="5"/>
      <c r="Z60" s="5"/>
      <c r="AA60" s="5"/>
      <c r="AB60" s="5"/>
      <c r="AC60" s="5"/>
      <c r="AD60" s="4"/>
      <c r="AE60" s="4"/>
      <c r="AF60" s="4"/>
      <c r="AG60" s="4"/>
      <c r="AH60" s="4"/>
      <c r="AI60" s="4"/>
      <c r="AJ60" s="1"/>
    </row>
    <row r="61" spans="1:36" s="3" customFormat="1" ht="6.6" customHeight="1" x14ac:dyDescent="0.2">
      <c r="A61" s="57"/>
      <c r="B61" s="11"/>
      <c r="C61" s="165"/>
      <c r="D61" s="166"/>
      <c r="E61" s="12"/>
      <c r="F61" s="190" t="s">
        <v>91</v>
      </c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3"/>
      <c r="S61" s="54"/>
      <c r="T61" s="12"/>
      <c r="U61" s="74"/>
      <c r="V61" s="74"/>
      <c r="W61" s="12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12"/>
    </row>
    <row r="62" spans="1:36" ht="0.95" customHeight="1" x14ac:dyDescent="0.25">
      <c r="B62" s="9"/>
      <c r="C62" s="165"/>
      <c r="D62" s="166"/>
      <c r="E62" s="5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0"/>
      <c r="T62" s="5"/>
      <c r="U62" s="74"/>
      <c r="V62" s="74"/>
      <c r="W62" s="5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1"/>
    </row>
    <row r="63" spans="1:36" ht="12.6" customHeight="1" x14ac:dyDescent="0.25">
      <c r="B63" s="9"/>
      <c r="C63" s="165"/>
      <c r="D63" s="166"/>
      <c r="E63" s="5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0"/>
      <c r="T63" s="5"/>
      <c r="U63" s="74"/>
      <c r="V63" s="74"/>
      <c r="W63" s="5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1"/>
    </row>
    <row r="64" spans="1:36" ht="1.5" customHeight="1" x14ac:dyDescent="0.25">
      <c r="B64" s="9"/>
      <c r="C64" s="165"/>
      <c r="D64" s="166"/>
      <c r="E64" s="5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0"/>
      <c r="T64" s="5"/>
      <c r="U64" s="74"/>
      <c r="V64" s="74"/>
      <c r="W64" s="5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1"/>
    </row>
    <row r="65" spans="1:38" s="21" customFormat="1" ht="6.6" customHeight="1" x14ac:dyDescent="0.2">
      <c r="A65" s="61"/>
      <c r="B65" s="25"/>
      <c r="C65" s="165"/>
      <c r="D65" s="166"/>
      <c r="E65" s="22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26"/>
      <c r="S65" s="56"/>
      <c r="T65" s="22"/>
      <c r="U65" s="74"/>
      <c r="V65" s="74"/>
      <c r="W65" s="22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23"/>
    </row>
    <row r="66" spans="1:38" ht="5.0999999999999996" customHeight="1" x14ac:dyDescent="0.25">
      <c r="B66" s="9"/>
      <c r="C66" s="165"/>
      <c r="D66" s="166"/>
      <c r="E66" s="5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0"/>
      <c r="T66" s="5"/>
      <c r="U66" s="74"/>
      <c r="V66" s="74"/>
      <c r="W66" s="5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1"/>
    </row>
    <row r="67" spans="1:38" ht="6.6" customHeight="1" x14ac:dyDescent="0.25">
      <c r="B67" s="9"/>
      <c r="C67" s="167"/>
      <c r="D67" s="168"/>
      <c r="E67" s="27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0"/>
      <c r="T67" s="5"/>
      <c r="U67" s="74"/>
      <c r="V67" s="74"/>
      <c r="W67" s="27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1"/>
    </row>
    <row r="68" spans="1:38" ht="0.95" customHeight="1" x14ac:dyDescent="0.25">
      <c r="B68" s="9"/>
      <c r="C68" s="4"/>
      <c r="D68" s="4"/>
      <c r="E68" s="27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0"/>
      <c r="T68" s="5"/>
      <c r="U68" s="4"/>
      <c r="V68" s="4"/>
      <c r="W68" s="27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1"/>
    </row>
    <row r="69" spans="1:38" ht="18" customHeight="1" x14ac:dyDescent="0.25">
      <c r="B69" s="9"/>
      <c r="C69" s="186"/>
      <c r="D69" s="186"/>
      <c r="E69" s="42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0"/>
      <c r="T69" s="5"/>
      <c r="U69" s="72"/>
      <c r="V69" s="72"/>
      <c r="W69" s="42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1"/>
    </row>
    <row r="70" spans="1:38" ht="5.45" customHeight="1" x14ac:dyDescent="0.25">
      <c r="B70" s="14"/>
      <c r="C70" s="185"/>
      <c r="D70" s="185"/>
      <c r="E70" s="1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6"/>
      <c r="T70" s="5"/>
      <c r="U70" s="27"/>
      <c r="V70" s="27"/>
      <c r="W70" s="5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1"/>
    </row>
    <row r="71" spans="1:38" s="57" customFormat="1" ht="2.4500000000000002" customHeight="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/>
      <c r="S71" s="52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1"/>
      <c r="AK71"/>
      <c r="AL71"/>
    </row>
  </sheetData>
  <sheetProtection algorithmName="SHA-512" hashValue="AD76UNxRwZzlykZvuqYZtKBNDP+Sucp6S6Knrj600iutFLC3Y/EaYfIYwO8CAmlFv4rVpl7buWExdpv1C8hXbA==" saltValue="8v4aR6cj7RGuX1ULDKO8Mg==" spinCount="100000" sheet="1" selectLockedCells="1"/>
  <mergeCells count="104">
    <mergeCell ref="C70:D70"/>
    <mergeCell ref="F70:Q70"/>
    <mergeCell ref="F59:Q59"/>
    <mergeCell ref="F61:Q69"/>
    <mergeCell ref="C69:D69"/>
    <mergeCell ref="C55:D67"/>
    <mergeCell ref="F55:Q56"/>
    <mergeCell ref="F57:J57"/>
    <mergeCell ref="L57:N57"/>
    <mergeCell ref="P57:Q57"/>
    <mergeCell ref="F41:J41"/>
    <mergeCell ref="L41:N41"/>
    <mergeCell ref="P41:Q41"/>
    <mergeCell ref="X41:AB41"/>
    <mergeCell ref="AD41:AF41"/>
    <mergeCell ref="AH41:AI41"/>
    <mergeCell ref="D51:P51"/>
    <mergeCell ref="D52:P52"/>
    <mergeCell ref="D53:P53"/>
    <mergeCell ref="F45:Q47"/>
    <mergeCell ref="X45:AI47"/>
    <mergeCell ref="C47:D47"/>
    <mergeCell ref="U47:V47"/>
    <mergeCell ref="C48:D48"/>
    <mergeCell ref="F48:Q48"/>
    <mergeCell ref="U48:V48"/>
    <mergeCell ref="X48:AI48"/>
    <mergeCell ref="F37:L37"/>
    <mergeCell ref="N37:Q37"/>
    <mergeCell ref="X37:AD37"/>
    <mergeCell ref="AF37:AI37"/>
    <mergeCell ref="F39:L39"/>
    <mergeCell ref="N39:Q39"/>
    <mergeCell ref="X39:AD39"/>
    <mergeCell ref="AF39:AI39"/>
    <mergeCell ref="C33:D45"/>
    <mergeCell ref="F33:Q34"/>
    <mergeCell ref="U33:V45"/>
    <mergeCell ref="X33:AI34"/>
    <mergeCell ref="F35:J35"/>
    <mergeCell ref="L35:N35"/>
    <mergeCell ref="P35:Q35"/>
    <mergeCell ref="X35:AB35"/>
    <mergeCell ref="AD35:AF35"/>
    <mergeCell ref="AH35:AI35"/>
    <mergeCell ref="F43:J43"/>
    <mergeCell ref="L43:N43"/>
    <mergeCell ref="P43:Q43"/>
    <mergeCell ref="X43:AB43"/>
    <mergeCell ref="AD43:AF43"/>
    <mergeCell ref="AH43:AI43"/>
    <mergeCell ref="D31:P31"/>
    <mergeCell ref="V31:AH31"/>
    <mergeCell ref="F23:Q25"/>
    <mergeCell ref="X23:AI25"/>
    <mergeCell ref="C25:D25"/>
    <mergeCell ref="U25:V25"/>
    <mergeCell ref="C26:D26"/>
    <mergeCell ref="F26:Q26"/>
    <mergeCell ref="U26:V26"/>
    <mergeCell ref="X26:AI26"/>
    <mergeCell ref="F19:J19"/>
    <mergeCell ref="L19:N19"/>
    <mergeCell ref="P19:Q19"/>
    <mergeCell ref="X19:AB19"/>
    <mergeCell ref="AD19:AF19"/>
    <mergeCell ref="AH19:AI19"/>
    <mergeCell ref="D29:P29"/>
    <mergeCell ref="V29:AH29"/>
    <mergeCell ref="D30:P30"/>
    <mergeCell ref="V30:AH30"/>
    <mergeCell ref="F15:L15"/>
    <mergeCell ref="N15:Q15"/>
    <mergeCell ref="X15:AD15"/>
    <mergeCell ref="AF15:AI15"/>
    <mergeCell ref="D9:P9"/>
    <mergeCell ref="V9:AH9"/>
    <mergeCell ref="C11:D23"/>
    <mergeCell ref="F11:Q12"/>
    <mergeCell ref="U11:V23"/>
    <mergeCell ref="X11:AI12"/>
    <mergeCell ref="F13:J13"/>
    <mergeCell ref="L13:N13"/>
    <mergeCell ref="P13:Q13"/>
    <mergeCell ref="X13:AB13"/>
    <mergeCell ref="F21:J21"/>
    <mergeCell ref="L21:N21"/>
    <mergeCell ref="P21:Q21"/>
    <mergeCell ref="X21:AB21"/>
    <mergeCell ref="AD21:AF21"/>
    <mergeCell ref="AH21:AI21"/>
    <mergeCell ref="F17:L17"/>
    <mergeCell ref="N17:Q17"/>
    <mergeCell ref="X17:AD17"/>
    <mergeCell ref="AF17:AI17"/>
    <mergeCell ref="B2:AJ2"/>
    <mergeCell ref="B3:AJ3"/>
    <mergeCell ref="B4:AJ4"/>
    <mergeCell ref="D7:P7"/>
    <mergeCell ref="V7:AH7"/>
    <mergeCell ref="D8:P8"/>
    <mergeCell ref="V8:AH8"/>
    <mergeCell ref="AD13:AF13"/>
    <mergeCell ref="AH13:AI13"/>
  </mergeCells>
  <printOptions horizontalCentered="1"/>
  <pageMargins left="0.23622047244094491" right="0.23622047244094491" top="0.27" bottom="0.96" header="0.17" footer="0.51"/>
  <pageSetup orientation="portrait" r:id="rId1"/>
  <headerFooter>
    <oddFooter>&amp;L&amp;"-,Negrita"Nombre y Firma del Entrenador&amp;C&amp;"-,Negrita"Sello Plantel&amp;R&amp;"-,Negrita"Nombre  y Firma del Director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L225"/>
  <sheetViews>
    <sheetView showGridLines="0" showRowColHeaders="0" view="pageBreakPreview" topLeftCell="A3" zoomScaleNormal="110" zoomScaleSheetLayoutView="100" workbookViewId="0">
      <selection activeCell="B4" sqref="B4:AJ4"/>
    </sheetView>
  </sheetViews>
  <sheetFormatPr baseColWidth="10" defaultColWidth="0" defaultRowHeight="15" x14ac:dyDescent="0.25"/>
  <cols>
    <col min="1" max="1" width="0.42578125" style="57" customWidth="1"/>
    <col min="2" max="2" width="0.5703125" style="2" customWidth="1"/>
    <col min="3" max="3" width="8.85546875" style="2" customWidth="1"/>
    <col min="4" max="4" width="4.28515625" style="2" customWidth="1"/>
    <col min="5" max="5" width="0.42578125" style="2" customWidth="1"/>
    <col min="6" max="6" width="3.5703125" style="2" customWidth="1"/>
    <col min="7" max="7" width="0.42578125" style="2" customWidth="1"/>
    <col min="8" max="8" width="1.85546875" style="2" customWidth="1"/>
    <col min="9" max="9" width="0.7109375" style="2" customWidth="1"/>
    <col min="10" max="10" width="2.85546875" style="2" customWidth="1"/>
    <col min="11" max="11" width="0.28515625" style="2" customWidth="1"/>
    <col min="12" max="12" width="4.7109375" style="2" customWidth="1"/>
    <col min="13" max="13" width="0.28515625" style="2" customWidth="1"/>
    <col min="14" max="14" width="2.85546875" style="2" customWidth="1"/>
    <col min="15" max="15" width="0.42578125" style="2" customWidth="1"/>
    <col min="16" max="16" width="4" style="2" customWidth="1"/>
    <col min="17" max="17" width="5.42578125" style="2" customWidth="1"/>
    <col min="18" max="18" width="0.42578125" customWidth="1"/>
    <col min="19" max="19" width="3.85546875" style="52" customWidth="1"/>
    <col min="20" max="20" width="0.5703125" style="2" customWidth="1"/>
    <col min="21" max="21" width="8.85546875" style="2" customWidth="1"/>
    <col min="22" max="22" width="4.28515625" style="2" customWidth="1"/>
    <col min="23" max="23" width="0.42578125" style="2" customWidth="1"/>
    <col min="24" max="24" width="3.5703125" style="2" customWidth="1"/>
    <col min="25" max="25" width="0.42578125" style="2" customWidth="1"/>
    <col min="26" max="26" width="1.85546875" style="2" customWidth="1"/>
    <col min="27" max="27" width="0.7109375" style="2" customWidth="1"/>
    <col min="28" max="28" width="2.85546875" style="2" customWidth="1"/>
    <col min="29" max="29" width="0.28515625" style="2" customWidth="1"/>
    <col min="30" max="30" width="4.7109375" style="2" customWidth="1"/>
    <col min="31" max="31" width="0.28515625" style="2" customWidth="1"/>
    <col min="32" max="32" width="2.85546875" style="2" customWidth="1"/>
    <col min="33" max="33" width="0.42578125" style="2" customWidth="1"/>
    <col min="34" max="34" width="4" style="2" customWidth="1"/>
    <col min="35" max="35" width="5.42578125" style="2" customWidth="1"/>
    <col min="36" max="36" width="0.42578125" customWidth="1"/>
    <col min="37" max="37" width="0.5703125" customWidth="1"/>
    <col min="38" max="38" width="3.5703125" hidden="1" customWidth="1"/>
    <col min="39" max="16384" width="10.85546875" hidden="1"/>
  </cols>
  <sheetData>
    <row r="1" spans="1:38" ht="6.6" customHeight="1" x14ac:dyDescent="0.25">
      <c r="S1" s="50"/>
      <c r="AL1" t="s">
        <v>106</v>
      </c>
    </row>
    <row r="2" spans="1:38" ht="21.6" customHeight="1" x14ac:dyDescent="0.25">
      <c r="B2" s="153" t="s">
        <v>108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</row>
    <row r="3" spans="1:38" ht="15.6" customHeight="1" x14ac:dyDescent="0.25">
      <c r="B3" s="154" t="str">
        <f>'BD InterCOABQ '!C1</f>
        <v>Plantel 2 Amealco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</row>
    <row r="4" spans="1:38" ht="12.6" customHeight="1" x14ac:dyDescent="0.25">
      <c r="B4" s="192" t="s">
        <v>119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</row>
    <row r="5" spans="1:38" ht="6" customHeight="1" x14ac:dyDescent="0.25"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51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1:38" s="1" customFormat="1" ht="2.4500000000000002" customHeight="1" x14ac:dyDescent="0.25">
      <c r="A6" s="58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52"/>
      <c r="T6" s="6">
        <v>2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8"/>
    </row>
    <row r="7" spans="1:38" ht="13.5" customHeight="1" x14ac:dyDescent="0.25">
      <c r="A7" s="59" t="str">
        <f>1&amp;$AL$1</f>
        <v>1BBV</v>
      </c>
      <c r="B7" s="9"/>
      <c r="C7" s="5"/>
      <c r="D7" s="156" t="s">
        <v>108</v>
      </c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44"/>
      <c r="R7" s="10"/>
      <c r="S7" s="53" t="str">
        <f>2&amp;$AL$1</f>
        <v>2BBV</v>
      </c>
      <c r="T7" s="9"/>
      <c r="U7" s="5"/>
      <c r="V7" s="156" t="s">
        <v>108</v>
      </c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44"/>
      <c r="AJ7" s="10"/>
    </row>
    <row r="8" spans="1:38" ht="9.9499999999999993" customHeight="1" x14ac:dyDescent="0.25">
      <c r="B8" s="9"/>
      <c r="C8" s="5"/>
      <c r="D8" s="156" t="str">
        <f>$B$3</f>
        <v>Plantel 2 Amealco</v>
      </c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45"/>
      <c r="R8" s="10"/>
      <c r="T8" s="9"/>
      <c r="V8" s="156" t="str">
        <f>$B$3</f>
        <v>Plantel 2 Amealco</v>
      </c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45"/>
      <c r="AJ8" s="10"/>
    </row>
    <row r="9" spans="1:38" s="3" customFormat="1" ht="9.6" customHeight="1" x14ac:dyDescent="0.2">
      <c r="A9" s="57"/>
      <c r="B9" s="11"/>
      <c r="C9" s="12"/>
      <c r="D9" s="162" t="str">
        <f>$B$4</f>
        <v>Béisbol</v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46"/>
      <c r="R9" s="13"/>
      <c r="S9" s="54"/>
      <c r="T9" s="11"/>
      <c r="V9" s="162" t="str">
        <f>$B$4</f>
        <v>Béisbol</v>
      </c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46"/>
      <c r="AJ9" s="13"/>
    </row>
    <row r="10" spans="1:38" ht="2.1" customHeight="1" x14ac:dyDescent="0.25">
      <c r="B10" s="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0"/>
      <c r="T10" s="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0"/>
    </row>
    <row r="11" spans="1:38" ht="13.5" customHeight="1" x14ac:dyDescent="0.25">
      <c r="B11" s="9"/>
      <c r="C11" s="163"/>
      <c r="D11" s="164"/>
      <c r="E11" s="5"/>
      <c r="F11" s="169" t="str">
        <f>VLOOKUP(A7,'BD InterCOABQ '!$A:P,8,FALSE)&amp;" "&amp;VLOOKUP(A7,'BD InterCOABQ '!$A:P,9,FALSE)&amp;" "&amp;VLOOKUP(A7,'BD InterCOABQ '!$A:P,7,FALSE)</f>
        <v xml:space="preserve">  </v>
      </c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1"/>
      <c r="R11" s="10"/>
      <c r="T11" s="9"/>
      <c r="U11" s="175"/>
      <c r="V11" s="176"/>
      <c r="W11" s="5"/>
      <c r="X11" s="169" t="str">
        <f>VLOOKUP(S7,'BD InterCOABQ '!$A:AH,8,FALSE)&amp;" "&amp;VLOOKUP(S7,'BD InterCOABQ '!$A:AH,9,FALSE)&amp;" "&amp;VLOOKUP(S7,'BD InterCOABQ '!$A:AH,7,FALSE)</f>
        <v xml:space="preserve">  </v>
      </c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1"/>
      <c r="AJ11" s="10"/>
    </row>
    <row r="12" spans="1:38" ht="13.5" customHeight="1" x14ac:dyDescent="0.25">
      <c r="B12" s="9"/>
      <c r="C12" s="165"/>
      <c r="D12" s="166"/>
      <c r="E12" s="5"/>
      <c r="F12" s="172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4"/>
      <c r="R12" s="10"/>
      <c r="T12" s="9"/>
      <c r="U12" s="177"/>
      <c r="V12" s="178"/>
      <c r="W12" s="5"/>
      <c r="X12" s="172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4"/>
      <c r="AJ12" s="10"/>
    </row>
    <row r="13" spans="1:38" s="20" customFormat="1" ht="6.6" customHeight="1" x14ac:dyDescent="0.25">
      <c r="A13" s="60"/>
      <c r="B13" s="18"/>
      <c r="C13" s="165"/>
      <c r="D13" s="166"/>
      <c r="E13" s="17"/>
      <c r="F13" s="157" t="s">
        <v>17</v>
      </c>
      <c r="G13" s="157"/>
      <c r="H13" s="157"/>
      <c r="I13" s="157"/>
      <c r="J13" s="157"/>
      <c r="K13" s="43"/>
      <c r="L13" s="157" t="s">
        <v>18</v>
      </c>
      <c r="M13" s="157"/>
      <c r="N13" s="157"/>
      <c r="O13" s="43"/>
      <c r="P13" s="157" t="s">
        <v>4</v>
      </c>
      <c r="Q13" s="157"/>
      <c r="R13" s="24"/>
      <c r="S13" s="55"/>
      <c r="T13" s="18"/>
      <c r="U13" s="177"/>
      <c r="V13" s="178"/>
      <c r="W13" s="17"/>
      <c r="X13" s="157" t="s">
        <v>17</v>
      </c>
      <c r="Y13" s="157"/>
      <c r="Z13" s="157"/>
      <c r="AA13" s="157"/>
      <c r="AB13" s="157"/>
      <c r="AC13" s="43"/>
      <c r="AD13" s="157" t="s">
        <v>18</v>
      </c>
      <c r="AE13" s="157"/>
      <c r="AF13" s="157"/>
      <c r="AG13" s="43"/>
      <c r="AH13" s="157" t="s">
        <v>4</v>
      </c>
      <c r="AI13" s="157"/>
      <c r="AJ13" s="24"/>
    </row>
    <row r="14" spans="1:38" ht="2.4500000000000002" customHeight="1" x14ac:dyDescent="0.25">
      <c r="B14" s="9"/>
      <c r="C14" s="165"/>
      <c r="D14" s="16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0"/>
      <c r="T14" s="9"/>
      <c r="U14" s="177"/>
      <c r="V14" s="178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10"/>
    </row>
    <row r="15" spans="1:38" ht="12.95" customHeight="1" x14ac:dyDescent="0.25">
      <c r="B15" s="9"/>
      <c r="C15" s="165"/>
      <c r="D15" s="166"/>
      <c r="E15" s="5"/>
      <c r="F15" s="158" t="str">
        <f>IF(VLOOKUP(A7,'BD InterCOABQ '!$A:P,11,FALSE)="","",VLOOKUP(A7,'BD InterCOABQ '!$A:P,11,FALSE))</f>
        <v/>
      </c>
      <c r="G15" s="159"/>
      <c r="H15" s="159"/>
      <c r="I15" s="159"/>
      <c r="J15" s="159"/>
      <c r="K15" s="159"/>
      <c r="L15" s="160"/>
      <c r="M15" s="29"/>
      <c r="N15" s="161" t="str">
        <f>IF(VLOOKUP(A7,'BD InterCOABQ '!$A:P,10,FALSE)="","",VLOOKUP(A7,'BD InterCOABQ '!$A:P,10,FALSE))</f>
        <v/>
      </c>
      <c r="O15" s="161"/>
      <c r="P15" s="161"/>
      <c r="Q15" s="161"/>
      <c r="R15" s="10"/>
      <c r="T15" s="9"/>
      <c r="U15" s="177"/>
      <c r="V15" s="178"/>
      <c r="W15" s="5"/>
      <c r="X15" s="158" t="str">
        <f>IF(VLOOKUP(S7,'BD InterCOABQ '!$A:AH,11,FALSE)="","",VLOOKUP(S7,'BD InterCOABQ '!$A:AH,11,FALSE))</f>
        <v/>
      </c>
      <c r="Y15" s="159"/>
      <c r="Z15" s="159"/>
      <c r="AA15" s="159"/>
      <c r="AB15" s="159"/>
      <c r="AC15" s="159"/>
      <c r="AD15" s="160"/>
      <c r="AE15" s="29"/>
      <c r="AF15" s="161" t="str">
        <f>IF(VLOOKUP(S7,'BD InterCOABQ '!$A:AH,10,FALSE)="","",VLOOKUP(S7,'BD InterCOABQ '!$A:AH,10,FALSE))</f>
        <v/>
      </c>
      <c r="AG15" s="161"/>
      <c r="AH15" s="161"/>
      <c r="AI15" s="161"/>
      <c r="AJ15" s="10"/>
    </row>
    <row r="16" spans="1:38" ht="0.95" customHeight="1" x14ac:dyDescent="0.25">
      <c r="B16" s="9"/>
      <c r="C16" s="165"/>
      <c r="D16" s="166"/>
      <c r="E16" s="5"/>
      <c r="F16" s="5"/>
      <c r="G16" s="5"/>
      <c r="H16" s="5"/>
      <c r="I16" s="5"/>
      <c r="J16" s="5"/>
      <c r="K16" s="5"/>
      <c r="L16" s="4"/>
      <c r="M16" s="4"/>
      <c r="N16" s="4"/>
      <c r="O16" s="4"/>
      <c r="P16" s="4"/>
      <c r="Q16" s="4"/>
      <c r="R16" s="10"/>
      <c r="T16" s="9"/>
      <c r="U16" s="177"/>
      <c r="V16" s="178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10"/>
    </row>
    <row r="17" spans="1:36" s="3" customFormat="1" ht="6.6" customHeight="1" x14ac:dyDescent="0.2">
      <c r="A17" s="57"/>
      <c r="B17" s="11"/>
      <c r="C17" s="165"/>
      <c r="D17" s="166"/>
      <c r="E17" s="12"/>
      <c r="F17" s="157" t="s">
        <v>0</v>
      </c>
      <c r="G17" s="157"/>
      <c r="H17" s="157"/>
      <c r="I17" s="157"/>
      <c r="J17" s="157"/>
      <c r="K17" s="157"/>
      <c r="L17" s="157"/>
      <c r="M17" s="28"/>
      <c r="N17" s="157" t="s">
        <v>9</v>
      </c>
      <c r="O17" s="157"/>
      <c r="P17" s="157"/>
      <c r="Q17" s="157"/>
      <c r="R17" s="13"/>
      <c r="S17" s="54"/>
      <c r="T17" s="11"/>
      <c r="U17" s="177"/>
      <c r="V17" s="178"/>
      <c r="W17" s="12"/>
      <c r="X17" s="157" t="s">
        <v>0</v>
      </c>
      <c r="Y17" s="157"/>
      <c r="Z17" s="157"/>
      <c r="AA17" s="157"/>
      <c r="AB17" s="157"/>
      <c r="AC17" s="157"/>
      <c r="AD17" s="157"/>
      <c r="AE17" s="28"/>
      <c r="AF17" s="157" t="s">
        <v>9</v>
      </c>
      <c r="AG17" s="157"/>
      <c r="AH17" s="157"/>
      <c r="AI17" s="157"/>
      <c r="AJ17" s="13"/>
    </row>
    <row r="18" spans="1:36" ht="0.95" customHeight="1" x14ac:dyDescent="0.25">
      <c r="B18" s="9"/>
      <c r="C18" s="165"/>
      <c r="D18" s="166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0"/>
      <c r="T18" s="9"/>
      <c r="U18" s="177"/>
      <c r="V18" s="178"/>
      <c r="W18" s="5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0"/>
    </row>
    <row r="19" spans="1:36" ht="12.6" customHeight="1" x14ac:dyDescent="0.25">
      <c r="B19" s="9"/>
      <c r="C19" s="165"/>
      <c r="D19" s="166"/>
      <c r="E19" s="5"/>
      <c r="F19" s="181" t="str">
        <f>IF(VLOOKUP(A7,'BD InterCOABQ '!$A:P,14,FALSE)="","",VLOOKUP(A7,'BD InterCOABQ '!$A:P,14,FALSE))</f>
        <v/>
      </c>
      <c r="G19" s="181"/>
      <c r="H19" s="181"/>
      <c r="I19" s="181"/>
      <c r="J19" s="181"/>
      <c r="K19" s="5"/>
      <c r="L19" s="181" t="str">
        <f>IF(VLOOKUP(A7,'BD InterCOABQ '!$A:P,13,FALSE)="","",VLOOKUP(A7,'BD InterCOABQ '!$A:P,13,FALSE))</f>
        <v/>
      </c>
      <c r="M19" s="181"/>
      <c r="N19" s="181"/>
      <c r="O19" s="4"/>
      <c r="P19" s="181" t="str">
        <f>IF(VLOOKUP(A7,'BD InterCOABQ '!$A:P,15,FALSE)="","",VLOOKUP(A7,'BD InterCOABQ '!$A:P,15,FALSE))</f>
        <v/>
      </c>
      <c r="Q19" s="181"/>
      <c r="R19" s="10"/>
      <c r="T19" s="9"/>
      <c r="U19" s="177"/>
      <c r="V19" s="178"/>
      <c r="W19" s="5"/>
      <c r="X19" s="181" t="str">
        <f>IF(VLOOKUP(S7,'BD InterCOABQ '!$A:AH,14,FALSE)="","",VLOOKUP(S7,'BD InterCOABQ '!$A:AH,14,FALSE))</f>
        <v/>
      </c>
      <c r="Y19" s="181"/>
      <c r="Z19" s="181"/>
      <c r="AA19" s="181"/>
      <c r="AB19" s="181"/>
      <c r="AC19" s="5"/>
      <c r="AD19" s="181" t="str">
        <f>IF(VLOOKUP(S7,'BD InterCOABQ '!$A:AH,13,FALSE)="","",VLOOKUP(S7,'BD InterCOABQ '!$A:AH,13,FALSE))</f>
        <v/>
      </c>
      <c r="AE19" s="181"/>
      <c r="AF19" s="181"/>
      <c r="AG19" s="4"/>
      <c r="AH19" s="181" t="str">
        <f>IF(VLOOKUP(S7,'BD InterCOABQ '!$A:AH,15,FALSE)="","",VLOOKUP(S7,'BD InterCOABQ '!$A:AH,15,FALSE))</f>
        <v/>
      </c>
      <c r="AI19" s="181"/>
      <c r="AJ19" s="10"/>
    </row>
    <row r="20" spans="1:36" ht="1.5" customHeight="1" x14ac:dyDescent="0.25">
      <c r="B20" s="9"/>
      <c r="C20" s="165"/>
      <c r="D20" s="166"/>
      <c r="E20" s="5"/>
      <c r="F20" s="4"/>
      <c r="G20" s="4"/>
      <c r="H20" s="4"/>
      <c r="I20" s="5"/>
      <c r="J20" s="5"/>
      <c r="K20" s="5"/>
      <c r="L20" s="4"/>
      <c r="M20" s="4"/>
      <c r="N20" s="4"/>
      <c r="O20" s="4"/>
      <c r="P20" s="4"/>
      <c r="Q20" s="4"/>
      <c r="R20" s="10"/>
      <c r="T20" s="9"/>
      <c r="U20" s="177"/>
      <c r="V20" s="178"/>
      <c r="W20" s="5"/>
      <c r="X20" s="4"/>
      <c r="Y20" s="4"/>
      <c r="Z20" s="4"/>
      <c r="AA20" s="5"/>
      <c r="AB20" s="5"/>
      <c r="AC20" s="5"/>
      <c r="AD20" s="4"/>
      <c r="AE20" s="4"/>
      <c r="AF20" s="4"/>
      <c r="AG20" s="4"/>
      <c r="AH20" s="4"/>
      <c r="AI20" s="4"/>
      <c r="AJ20" s="10"/>
    </row>
    <row r="21" spans="1:36" s="21" customFormat="1" ht="6.6" customHeight="1" x14ac:dyDescent="0.25">
      <c r="A21" s="61"/>
      <c r="B21" s="25"/>
      <c r="C21" s="165"/>
      <c r="D21" s="166"/>
      <c r="E21" s="22"/>
      <c r="F21" s="157" t="s">
        <v>89</v>
      </c>
      <c r="G21" s="157"/>
      <c r="H21" s="157"/>
      <c r="I21" s="157"/>
      <c r="J21" s="157"/>
      <c r="K21" s="43"/>
      <c r="L21" s="157" t="s">
        <v>19</v>
      </c>
      <c r="M21" s="157"/>
      <c r="N21" s="157"/>
      <c r="O21" s="43"/>
      <c r="P21" s="157" t="s">
        <v>10</v>
      </c>
      <c r="Q21" s="157"/>
      <c r="R21" s="26"/>
      <c r="S21" s="56"/>
      <c r="T21" s="25"/>
      <c r="U21" s="177"/>
      <c r="V21" s="178"/>
      <c r="W21" s="22"/>
      <c r="X21" s="157" t="s">
        <v>89</v>
      </c>
      <c r="Y21" s="157"/>
      <c r="Z21" s="157"/>
      <c r="AA21" s="157"/>
      <c r="AB21" s="157"/>
      <c r="AC21" s="43"/>
      <c r="AD21" s="157" t="s">
        <v>19</v>
      </c>
      <c r="AE21" s="157"/>
      <c r="AF21" s="157"/>
      <c r="AG21" s="43"/>
      <c r="AH21" s="157" t="s">
        <v>10</v>
      </c>
      <c r="AI21" s="157"/>
      <c r="AJ21" s="26"/>
    </row>
    <row r="22" spans="1:36" ht="5.0999999999999996" customHeight="1" x14ac:dyDescent="0.25">
      <c r="B22" s="9"/>
      <c r="C22" s="165"/>
      <c r="D22" s="166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0"/>
      <c r="T22" s="9"/>
      <c r="U22" s="177"/>
      <c r="V22" s="178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10"/>
    </row>
    <row r="23" spans="1:36" ht="6.6" customHeight="1" x14ac:dyDescent="0.25">
      <c r="B23" s="9"/>
      <c r="C23" s="167"/>
      <c r="D23" s="168"/>
      <c r="E23" s="27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0"/>
      <c r="T23" s="9"/>
      <c r="U23" s="179"/>
      <c r="V23" s="180"/>
      <c r="W23" s="27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0"/>
    </row>
    <row r="24" spans="1:36" ht="0.95" customHeight="1" x14ac:dyDescent="0.25">
      <c r="B24" s="9"/>
      <c r="C24" s="4"/>
      <c r="D24" s="4"/>
      <c r="E24" s="27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0"/>
      <c r="T24" s="9"/>
      <c r="U24" s="4"/>
      <c r="V24" s="4"/>
      <c r="W24" s="27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0"/>
    </row>
    <row r="25" spans="1:36" ht="18" customHeight="1" x14ac:dyDescent="0.25">
      <c r="B25" s="9"/>
      <c r="C25" s="183" t="str">
        <f>IF(VLOOKUP(A7,'BD InterCOABQ '!$A:P,12,FALSE)="","",VLOOKUP(A7,'BD InterCOABQ '!$A:P,12,FALSE))</f>
        <v/>
      </c>
      <c r="D25" s="184"/>
      <c r="E25" s="4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0"/>
      <c r="T25" s="9"/>
      <c r="U25" s="183" t="str">
        <f>IF(VLOOKUP(S7,'BD InterCOABQ '!$A:AH,12,FALSE)="","",VLOOKUP(S7,'BD InterCOABQ '!$A:AH,12,FALSE))</f>
        <v/>
      </c>
      <c r="V25" s="184"/>
      <c r="W25" s="4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0"/>
    </row>
    <row r="26" spans="1:36" ht="5.45" customHeight="1" x14ac:dyDescent="0.25">
      <c r="B26" s="14"/>
      <c r="C26" s="185" t="s">
        <v>7</v>
      </c>
      <c r="D26" s="185"/>
      <c r="E26" s="15"/>
      <c r="F26" s="185" t="s">
        <v>20</v>
      </c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6"/>
      <c r="T26" s="14"/>
      <c r="U26" s="185" t="s">
        <v>7</v>
      </c>
      <c r="V26" s="185"/>
      <c r="W26" s="15"/>
      <c r="X26" s="185" t="s">
        <v>20</v>
      </c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6"/>
    </row>
    <row r="27" spans="1:36" ht="9" customHeight="1" x14ac:dyDescent="0.25"/>
    <row r="28" spans="1:36" s="1" customFormat="1" ht="2.4500000000000002" customHeight="1" x14ac:dyDescent="0.25">
      <c r="A28" s="58"/>
      <c r="B28" s="6">
        <v>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  <c r="S28" s="52"/>
      <c r="T28" s="6">
        <v>4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8"/>
    </row>
    <row r="29" spans="1:36" ht="13.5" customHeight="1" x14ac:dyDescent="0.25">
      <c r="A29" s="57" t="str">
        <f>3&amp;AL$1</f>
        <v>3BBV</v>
      </c>
      <c r="B29" s="9"/>
      <c r="C29" s="5"/>
      <c r="D29" s="156" t="s">
        <v>108</v>
      </c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44"/>
      <c r="R29" s="10"/>
      <c r="S29" s="53" t="str">
        <f>4&amp;$AL$1</f>
        <v>4BBV</v>
      </c>
      <c r="T29" s="9"/>
      <c r="U29" s="5"/>
      <c r="V29" s="156" t="s">
        <v>108</v>
      </c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44"/>
      <c r="AJ29" s="10"/>
    </row>
    <row r="30" spans="1:36" ht="9.9499999999999993" customHeight="1" x14ac:dyDescent="0.25">
      <c r="B30" s="9"/>
      <c r="C30" s="5"/>
      <c r="D30" s="156" t="str">
        <f>$B$3</f>
        <v>Plantel 2 Amealco</v>
      </c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45"/>
      <c r="R30" s="10"/>
      <c r="T30" s="9"/>
      <c r="V30" s="156" t="str">
        <f>$B$3</f>
        <v>Plantel 2 Amealco</v>
      </c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45"/>
      <c r="AJ30" s="10"/>
    </row>
    <row r="31" spans="1:36" s="3" customFormat="1" ht="9.6" customHeight="1" x14ac:dyDescent="0.2">
      <c r="A31" s="57"/>
      <c r="B31" s="11"/>
      <c r="C31" s="12"/>
      <c r="D31" s="162" t="str">
        <f>$B$4</f>
        <v>Béisbol</v>
      </c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46"/>
      <c r="R31" s="13"/>
      <c r="S31" s="54"/>
      <c r="T31" s="11"/>
      <c r="V31" s="162" t="str">
        <f>$B$4</f>
        <v>Béisbol</v>
      </c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46"/>
      <c r="AJ31" s="13"/>
    </row>
    <row r="32" spans="1:36" ht="2.1" customHeight="1" x14ac:dyDescent="0.25">
      <c r="B32" s="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0"/>
      <c r="T32" s="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0"/>
    </row>
    <row r="33" spans="1:36" ht="13.5" customHeight="1" x14ac:dyDescent="0.25">
      <c r="B33" s="9"/>
      <c r="C33" s="163"/>
      <c r="D33" s="164"/>
      <c r="E33" s="5"/>
      <c r="F33" s="169" t="str">
        <f>VLOOKUP(A29,'BD InterCOABQ '!$A:P,8,FALSE)&amp;" "&amp;VLOOKUP(A29,'BD InterCOABQ '!$A:P,9,FALSE)&amp;" "&amp;VLOOKUP(A29,'BD InterCOABQ '!$A:P,7,FALSE)</f>
        <v xml:space="preserve">  </v>
      </c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1"/>
      <c r="R33" s="10"/>
      <c r="T33" s="9"/>
      <c r="U33" s="163"/>
      <c r="V33" s="164"/>
      <c r="W33" s="5"/>
      <c r="X33" s="169" t="str">
        <f>VLOOKUP(S29,'BD InterCOABQ '!$A:AH,8,FALSE)&amp;" "&amp;VLOOKUP(S29,'BD InterCOABQ '!$A:AH,9,FALSE)&amp;" "&amp;VLOOKUP(S29,'BD InterCOABQ '!$A:AH,7,FALSE)</f>
        <v xml:space="preserve">  </v>
      </c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1"/>
      <c r="AJ33" s="10"/>
    </row>
    <row r="34" spans="1:36" ht="13.5" customHeight="1" x14ac:dyDescent="0.25">
      <c r="B34" s="9"/>
      <c r="C34" s="165"/>
      <c r="D34" s="166"/>
      <c r="E34" s="5"/>
      <c r="F34" s="172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4"/>
      <c r="R34" s="10"/>
      <c r="T34" s="9"/>
      <c r="U34" s="165"/>
      <c r="V34" s="166"/>
      <c r="W34" s="5"/>
      <c r="X34" s="172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4"/>
      <c r="AJ34" s="10"/>
    </row>
    <row r="35" spans="1:36" s="20" customFormat="1" ht="6.6" customHeight="1" x14ac:dyDescent="0.25">
      <c r="A35" s="60"/>
      <c r="B35" s="18"/>
      <c r="C35" s="165"/>
      <c r="D35" s="166"/>
      <c r="E35" s="17"/>
      <c r="F35" s="157" t="s">
        <v>17</v>
      </c>
      <c r="G35" s="157"/>
      <c r="H35" s="157"/>
      <c r="I35" s="157"/>
      <c r="J35" s="157"/>
      <c r="K35" s="43"/>
      <c r="L35" s="157" t="s">
        <v>18</v>
      </c>
      <c r="M35" s="157"/>
      <c r="N35" s="157"/>
      <c r="O35" s="43"/>
      <c r="P35" s="157" t="s">
        <v>4</v>
      </c>
      <c r="Q35" s="157"/>
      <c r="R35" s="24"/>
      <c r="S35" s="55"/>
      <c r="T35" s="18"/>
      <c r="U35" s="165"/>
      <c r="V35" s="166"/>
      <c r="W35" s="17"/>
      <c r="X35" s="157" t="s">
        <v>17</v>
      </c>
      <c r="Y35" s="157"/>
      <c r="Z35" s="157"/>
      <c r="AA35" s="157"/>
      <c r="AB35" s="157"/>
      <c r="AC35" s="43"/>
      <c r="AD35" s="157" t="s">
        <v>18</v>
      </c>
      <c r="AE35" s="157"/>
      <c r="AF35" s="157"/>
      <c r="AG35" s="43"/>
      <c r="AH35" s="157" t="s">
        <v>4</v>
      </c>
      <c r="AI35" s="157"/>
      <c r="AJ35" s="24"/>
    </row>
    <row r="36" spans="1:36" ht="2.4500000000000002" customHeight="1" x14ac:dyDescent="0.25">
      <c r="B36" s="9"/>
      <c r="C36" s="165"/>
      <c r="D36" s="16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0"/>
      <c r="T36" s="9"/>
      <c r="U36" s="165"/>
      <c r="V36" s="166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10"/>
    </row>
    <row r="37" spans="1:36" ht="12.95" customHeight="1" x14ac:dyDescent="0.25">
      <c r="B37" s="9"/>
      <c r="C37" s="165"/>
      <c r="D37" s="166"/>
      <c r="E37" s="5"/>
      <c r="F37" s="158" t="str">
        <f>IF(VLOOKUP(A29,'BD InterCOABQ '!$A:P,11,FALSE)="","",VLOOKUP(A29,'BD InterCOABQ '!$A:P,11,FALSE))</f>
        <v/>
      </c>
      <c r="G37" s="159"/>
      <c r="H37" s="159"/>
      <c r="I37" s="159"/>
      <c r="J37" s="159"/>
      <c r="K37" s="159"/>
      <c r="L37" s="160"/>
      <c r="M37" s="29"/>
      <c r="N37" s="161" t="str">
        <f>IF(VLOOKUP(A29,'BD InterCOABQ '!$A:P,10,FALSE)="","",VLOOKUP(A29,'BD InterCOABQ '!$A:P,10,FALSE))</f>
        <v/>
      </c>
      <c r="O37" s="161"/>
      <c r="P37" s="161"/>
      <c r="Q37" s="161"/>
      <c r="R37" s="10"/>
      <c r="T37" s="9"/>
      <c r="U37" s="165"/>
      <c r="V37" s="166"/>
      <c r="W37" s="5"/>
      <c r="X37" s="158" t="str">
        <f>IF(VLOOKUP(S29,'BD InterCOABQ '!$A:AH,11,FALSE)="","",VLOOKUP(S29,'BD InterCOABQ '!$A:AH,11,FALSE))</f>
        <v/>
      </c>
      <c r="Y37" s="159"/>
      <c r="Z37" s="159"/>
      <c r="AA37" s="159"/>
      <c r="AB37" s="159"/>
      <c r="AC37" s="159"/>
      <c r="AD37" s="160"/>
      <c r="AE37" s="29"/>
      <c r="AF37" s="161" t="str">
        <f>IF(VLOOKUP(S29,'BD InterCOABQ '!$A:AH,10,FALSE)="","",VLOOKUP(S29,'BD InterCOABQ '!$A:AH,10,FALSE))</f>
        <v/>
      </c>
      <c r="AG37" s="161"/>
      <c r="AH37" s="161"/>
      <c r="AI37" s="161"/>
      <c r="AJ37" s="10"/>
    </row>
    <row r="38" spans="1:36" ht="0.95" customHeight="1" x14ac:dyDescent="0.25">
      <c r="B38" s="9"/>
      <c r="C38" s="165"/>
      <c r="D38" s="166"/>
      <c r="E38" s="5"/>
      <c r="F38" s="5"/>
      <c r="G38" s="5"/>
      <c r="H38" s="5"/>
      <c r="I38" s="5"/>
      <c r="J38" s="5"/>
      <c r="K38" s="5"/>
      <c r="L38" s="4"/>
      <c r="M38" s="4"/>
      <c r="N38" s="4"/>
      <c r="O38" s="4"/>
      <c r="P38" s="4"/>
      <c r="Q38" s="4"/>
      <c r="R38" s="10"/>
      <c r="T38" s="9"/>
      <c r="U38" s="165"/>
      <c r="V38" s="166"/>
      <c r="W38" s="5"/>
      <c r="X38" s="5"/>
      <c r="Y38" s="5"/>
      <c r="Z38" s="5"/>
      <c r="AA38" s="5"/>
      <c r="AB38" s="5"/>
      <c r="AC38" s="5"/>
      <c r="AD38" s="4"/>
      <c r="AE38" s="4"/>
      <c r="AF38" s="4"/>
      <c r="AG38" s="4"/>
      <c r="AH38" s="4"/>
      <c r="AI38" s="4"/>
      <c r="AJ38" s="10"/>
    </row>
    <row r="39" spans="1:36" s="3" customFormat="1" ht="6.6" customHeight="1" x14ac:dyDescent="0.2">
      <c r="A39" s="57"/>
      <c r="B39" s="11"/>
      <c r="C39" s="165"/>
      <c r="D39" s="166"/>
      <c r="E39" s="12"/>
      <c r="F39" s="157" t="s">
        <v>0</v>
      </c>
      <c r="G39" s="157"/>
      <c r="H39" s="157"/>
      <c r="I39" s="157"/>
      <c r="J39" s="157"/>
      <c r="K39" s="157"/>
      <c r="L39" s="157"/>
      <c r="M39" s="28"/>
      <c r="N39" s="157" t="s">
        <v>9</v>
      </c>
      <c r="O39" s="157"/>
      <c r="P39" s="157"/>
      <c r="Q39" s="157"/>
      <c r="R39" s="13"/>
      <c r="S39" s="54"/>
      <c r="T39" s="11"/>
      <c r="U39" s="165"/>
      <c r="V39" s="166"/>
      <c r="W39" s="12"/>
      <c r="X39" s="157" t="s">
        <v>0</v>
      </c>
      <c r="Y39" s="157"/>
      <c r="Z39" s="157"/>
      <c r="AA39" s="157"/>
      <c r="AB39" s="157"/>
      <c r="AC39" s="157"/>
      <c r="AD39" s="157"/>
      <c r="AE39" s="28"/>
      <c r="AF39" s="157" t="s">
        <v>9</v>
      </c>
      <c r="AG39" s="157"/>
      <c r="AH39" s="157"/>
      <c r="AI39" s="157"/>
      <c r="AJ39" s="13"/>
    </row>
    <row r="40" spans="1:36" ht="0.95" customHeight="1" x14ac:dyDescent="0.25">
      <c r="B40" s="9"/>
      <c r="C40" s="165"/>
      <c r="D40" s="166"/>
      <c r="E40" s="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0"/>
      <c r="T40" s="9"/>
      <c r="U40" s="165"/>
      <c r="V40" s="166"/>
      <c r="W40" s="5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10"/>
    </row>
    <row r="41" spans="1:36" ht="12.6" customHeight="1" x14ac:dyDescent="0.25">
      <c r="B41" s="9"/>
      <c r="C41" s="165"/>
      <c r="D41" s="166"/>
      <c r="E41" s="5"/>
      <c r="F41" s="181" t="str">
        <f>IF(VLOOKUP(A29,'BD InterCOABQ '!$A:P,14,FALSE)="","",VLOOKUP(A29,'BD InterCOABQ '!$A:P,14,FALSE))</f>
        <v/>
      </c>
      <c r="G41" s="181"/>
      <c r="H41" s="181"/>
      <c r="I41" s="181"/>
      <c r="J41" s="181"/>
      <c r="K41" s="5"/>
      <c r="L41" s="181" t="str">
        <f>IF(VLOOKUP(A29,'BD InterCOABQ '!$A:P,13,FALSE)="","",VLOOKUP(A29,'BD InterCOABQ '!$A:P,13,FALSE))</f>
        <v/>
      </c>
      <c r="M41" s="181"/>
      <c r="N41" s="181"/>
      <c r="O41" s="4"/>
      <c r="P41" s="181" t="str">
        <f>IF(VLOOKUP(A29,'BD InterCOABQ '!$A:P,15,FALSE)="","",VLOOKUP(A29,'BD InterCOABQ '!$A:P,15,FALSE))</f>
        <v/>
      </c>
      <c r="Q41" s="181"/>
      <c r="R41" s="10"/>
      <c r="T41" s="9"/>
      <c r="U41" s="165"/>
      <c r="V41" s="166"/>
      <c r="W41" s="5"/>
      <c r="X41" s="181" t="str">
        <f>IF(VLOOKUP(S29,'BD InterCOABQ '!$A:AH,14,FALSE)="","",VLOOKUP(S29,'BD InterCOABQ '!$A:AH,14,FALSE))</f>
        <v/>
      </c>
      <c r="Y41" s="181"/>
      <c r="Z41" s="181"/>
      <c r="AA41" s="181"/>
      <c r="AB41" s="181"/>
      <c r="AC41" s="5"/>
      <c r="AD41" s="181" t="str">
        <f>IF(VLOOKUP(S29,'BD InterCOABQ '!$A:AH,13,FALSE)="","",VLOOKUP(S29,'BD InterCOABQ '!$A:AH,13,FALSE))</f>
        <v/>
      </c>
      <c r="AE41" s="181"/>
      <c r="AF41" s="181"/>
      <c r="AG41" s="4"/>
      <c r="AH41" s="181" t="str">
        <f>IF(VLOOKUP(S29,'BD InterCOABQ '!$A:AH,15,FALSE)="","",VLOOKUP(S29,'BD InterCOABQ '!$A:AH,15,FALSE))</f>
        <v/>
      </c>
      <c r="AI41" s="181"/>
      <c r="AJ41" s="10"/>
    </row>
    <row r="42" spans="1:36" ht="1.5" customHeight="1" x14ac:dyDescent="0.25">
      <c r="B42" s="9"/>
      <c r="C42" s="165"/>
      <c r="D42" s="166"/>
      <c r="E42" s="5"/>
      <c r="F42" s="4"/>
      <c r="G42" s="4"/>
      <c r="H42" s="4"/>
      <c r="I42" s="5"/>
      <c r="J42" s="5"/>
      <c r="K42" s="5"/>
      <c r="L42" s="4"/>
      <c r="M42" s="4"/>
      <c r="N42" s="4"/>
      <c r="O42" s="4"/>
      <c r="P42" s="4"/>
      <c r="Q42" s="4"/>
      <c r="R42" s="10"/>
      <c r="T42" s="9"/>
      <c r="U42" s="165"/>
      <c r="V42" s="166"/>
      <c r="W42" s="5"/>
      <c r="X42" s="4"/>
      <c r="Y42" s="4"/>
      <c r="Z42" s="4"/>
      <c r="AA42" s="5"/>
      <c r="AB42" s="5"/>
      <c r="AC42" s="5"/>
      <c r="AD42" s="4"/>
      <c r="AE42" s="4"/>
      <c r="AF42" s="4"/>
      <c r="AG42" s="4"/>
      <c r="AH42" s="4"/>
      <c r="AI42" s="4"/>
      <c r="AJ42" s="10"/>
    </row>
    <row r="43" spans="1:36" s="21" customFormat="1" ht="6.6" customHeight="1" x14ac:dyDescent="0.25">
      <c r="A43" s="61"/>
      <c r="B43" s="25"/>
      <c r="C43" s="165"/>
      <c r="D43" s="166"/>
      <c r="E43" s="22"/>
      <c r="F43" s="157" t="s">
        <v>89</v>
      </c>
      <c r="G43" s="157"/>
      <c r="H43" s="157"/>
      <c r="I43" s="157"/>
      <c r="J43" s="157"/>
      <c r="K43" s="43"/>
      <c r="L43" s="157" t="s">
        <v>19</v>
      </c>
      <c r="M43" s="157"/>
      <c r="N43" s="157"/>
      <c r="O43" s="43"/>
      <c r="P43" s="157" t="s">
        <v>10</v>
      </c>
      <c r="Q43" s="157"/>
      <c r="R43" s="26"/>
      <c r="S43" s="56"/>
      <c r="T43" s="25"/>
      <c r="U43" s="165"/>
      <c r="V43" s="166"/>
      <c r="W43" s="22"/>
      <c r="X43" s="157" t="s">
        <v>89</v>
      </c>
      <c r="Y43" s="157"/>
      <c r="Z43" s="157"/>
      <c r="AA43" s="157"/>
      <c r="AB43" s="157"/>
      <c r="AC43" s="43"/>
      <c r="AD43" s="157" t="s">
        <v>19</v>
      </c>
      <c r="AE43" s="157"/>
      <c r="AF43" s="157"/>
      <c r="AG43" s="43"/>
      <c r="AH43" s="157" t="s">
        <v>10</v>
      </c>
      <c r="AI43" s="157"/>
      <c r="AJ43" s="26"/>
    </row>
    <row r="44" spans="1:36" ht="5.0999999999999996" customHeight="1" x14ac:dyDescent="0.25">
      <c r="B44" s="9"/>
      <c r="C44" s="165"/>
      <c r="D44" s="16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0"/>
      <c r="T44" s="9"/>
      <c r="U44" s="165"/>
      <c r="V44" s="166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10"/>
    </row>
    <row r="45" spans="1:36" ht="6.6" customHeight="1" x14ac:dyDescent="0.25">
      <c r="B45" s="9"/>
      <c r="C45" s="167"/>
      <c r="D45" s="168"/>
      <c r="E45" s="27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0"/>
      <c r="T45" s="9"/>
      <c r="U45" s="167"/>
      <c r="V45" s="168"/>
      <c r="W45" s="27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0"/>
    </row>
    <row r="46" spans="1:36" ht="0.95" customHeight="1" x14ac:dyDescent="0.25">
      <c r="B46" s="9"/>
      <c r="C46" s="4"/>
      <c r="D46" s="4"/>
      <c r="E46" s="27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0"/>
      <c r="T46" s="9"/>
      <c r="U46" s="4"/>
      <c r="V46" s="4"/>
      <c r="W46" s="27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0"/>
    </row>
    <row r="47" spans="1:36" ht="18" customHeight="1" x14ac:dyDescent="0.25">
      <c r="B47" s="9"/>
      <c r="C47" s="183" t="str">
        <f>IF(VLOOKUP(A29,'BD InterCOABQ '!$A:P,12,FALSE)="","",VLOOKUP(A29,'BD InterCOABQ '!$A:P,12,FALSE))</f>
        <v/>
      </c>
      <c r="D47" s="184"/>
      <c r="E47" s="4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0"/>
      <c r="T47" s="9"/>
      <c r="U47" s="183" t="str">
        <f>IF(VLOOKUP(S29,'BD InterCOABQ '!$A:AH,12,FALSE)="","",VLOOKUP(S29,'BD InterCOABQ '!$A:AH,12,FALSE))</f>
        <v/>
      </c>
      <c r="V47" s="184"/>
      <c r="W47" s="4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0"/>
    </row>
    <row r="48" spans="1:36" ht="5.45" customHeight="1" x14ac:dyDescent="0.25">
      <c r="B48" s="14"/>
      <c r="C48" s="185" t="s">
        <v>7</v>
      </c>
      <c r="D48" s="185"/>
      <c r="E48" s="15"/>
      <c r="F48" s="185" t="s">
        <v>20</v>
      </c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6"/>
      <c r="T48" s="14"/>
      <c r="U48" s="185" t="s">
        <v>7</v>
      </c>
      <c r="V48" s="185"/>
      <c r="W48" s="15"/>
      <c r="X48" s="185" t="s">
        <v>20</v>
      </c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6"/>
    </row>
    <row r="49" spans="1:36" ht="9" customHeight="1" x14ac:dyDescent="0.25"/>
    <row r="50" spans="1:36" s="1" customFormat="1" ht="2.4500000000000002" customHeight="1" x14ac:dyDescent="0.25">
      <c r="A50" s="58"/>
      <c r="B50" s="6">
        <v>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8"/>
      <c r="S50" s="52"/>
      <c r="T50" s="6">
        <v>6</v>
      </c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8"/>
    </row>
    <row r="51" spans="1:36" ht="13.5" customHeight="1" x14ac:dyDescent="0.25">
      <c r="A51" s="57" t="str">
        <f>5&amp;AL$1</f>
        <v>5BBV</v>
      </c>
      <c r="B51" s="9"/>
      <c r="C51" s="5"/>
      <c r="D51" s="156" t="s">
        <v>108</v>
      </c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44"/>
      <c r="R51" s="10"/>
      <c r="S51" s="53" t="str">
        <f>6&amp;$AL$1</f>
        <v>6BBV</v>
      </c>
      <c r="T51" s="9"/>
      <c r="U51" s="5"/>
      <c r="V51" s="156" t="s">
        <v>108</v>
      </c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44"/>
      <c r="AJ51" s="10"/>
    </row>
    <row r="52" spans="1:36" ht="9.9499999999999993" customHeight="1" x14ac:dyDescent="0.25">
      <c r="B52" s="9"/>
      <c r="C52" s="5"/>
      <c r="D52" s="156" t="str">
        <f>$B$3</f>
        <v>Plantel 2 Amealco</v>
      </c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45"/>
      <c r="R52" s="10"/>
      <c r="T52" s="9"/>
      <c r="V52" s="156" t="str">
        <f>$B$3</f>
        <v>Plantel 2 Amealco</v>
      </c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45"/>
      <c r="AJ52" s="10"/>
    </row>
    <row r="53" spans="1:36" s="3" customFormat="1" ht="9.6" customHeight="1" x14ac:dyDescent="0.2">
      <c r="A53" s="57"/>
      <c r="B53" s="11"/>
      <c r="C53" s="12"/>
      <c r="D53" s="162" t="str">
        <f>$B$4</f>
        <v>Béisbol</v>
      </c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46"/>
      <c r="R53" s="13"/>
      <c r="S53" s="54"/>
      <c r="T53" s="11"/>
      <c r="V53" s="162" t="str">
        <f>$B$4</f>
        <v>Béisbol</v>
      </c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46"/>
      <c r="AJ53" s="13"/>
    </row>
    <row r="54" spans="1:36" ht="2.1" customHeight="1" x14ac:dyDescent="0.25">
      <c r="B54" s="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0"/>
      <c r="T54" s="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0"/>
    </row>
    <row r="55" spans="1:36" ht="13.5" customHeight="1" x14ac:dyDescent="0.25">
      <c r="B55" s="9"/>
      <c r="C55" s="163"/>
      <c r="D55" s="164"/>
      <c r="E55" s="5"/>
      <c r="F55" s="169" t="str">
        <f>VLOOKUP(A51,'BD InterCOABQ '!$A:P,8,FALSE)&amp;" "&amp;VLOOKUP(A51,'BD InterCOABQ '!$A:P,9,FALSE)&amp;" "&amp;VLOOKUP(A51,'BD InterCOABQ '!$A:P,7,FALSE)</f>
        <v xml:space="preserve">  </v>
      </c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1"/>
      <c r="R55" s="10"/>
      <c r="T55" s="9"/>
      <c r="U55" s="163"/>
      <c r="V55" s="164"/>
      <c r="W55" s="5"/>
      <c r="X55" s="169" t="str">
        <f>VLOOKUP(S51,'BD InterCOABQ '!$A:AH,8,FALSE)&amp;" "&amp;VLOOKUP(S51,'BD InterCOABQ '!$A:AH,9,FALSE)&amp;" "&amp;VLOOKUP(S51,'BD InterCOABQ '!$A:AH,7,FALSE)</f>
        <v xml:space="preserve">  </v>
      </c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1"/>
      <c r="AJ55" s="10"/>
    </row>
    <row r="56" spans="1:36" ht="13.5" customHeight="1" x14ac:dyDescent="0.25">
      <c r="B56" s="9"/>
      <c r="C56" s="165"/>
      <c r="D56" s="166"/>
      <c r="E56" s="5"/>
      <c r="F56" s="172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4"/>
      <c r="R56" s="10"/>
      <c r="T56" s="9"/>
      <c r="U56" s="165"/>
      <c r="V56" s="166"/>
      <c r="W56" s="5"/>
      <c r="X56" s="172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4"/>
      <c r="AJ56" s="10"/>
    </row>
    <row r="57" spans="1:36" s="20" customFormat="1" ht="6.6" customHeight="1" x14ac:dyDescent="0.25">
      <c r="A57" s="60"/>
      <c r="B57" s="18"/>
      <c r="C57" s="165"/>
      <c r="D57" s="166"/>
      <c r="E57" s="17"/>
      <c r="F57" s="157" t="s">
        <v>17</v>
      </c>
      <c r="G57" s="157"/>
      <c r="H57" s="157"/>
      <c r="I57" s="157"/>
      <c r="J57" s="157"/>
      <c r="K57" s="43"/>
      <c r="L57" s="157" t="s">
        <v>18</v>
      </c>
      <c r="M57" s="157"/>
      <c r="N57" s="157"/>
      <c r="O57" s="43"/>
      <c r="P57" s="157" t="s">
        <v>4</v>
      </c>
      <c r="Q57" s="157"/>
      <c r="R57" s="24"/>
      <c r="S57" s="55"/>
      <c r="T57" s="18"/>
      <c r="U57" s="165"/>
      <c r="V57" s="166"/>
      <c r="W57" s="17"/>
      <c r="X57" s="157" t="s">
        <v>17</v>
      </c>
      <c r="Y57" s="157"/>
      <c r="Z57" s="157"/>
      <c r="AA57" s="157"/>
      <c r="AB57" s="157"/>
      <c r="AC57" s="43"/>
      <c r="AD57" s="157" t="s">
        <v>18</v>
      </c>
      <c r="AE57" s="157"/>
      <c r="AF57" s="157"/>
      <c r="AG57" s="43"/>
      <c r="AH57" s="157" t="s">
        <v>4</v>
      </c>
      <c r="AI57" s="157"/>
      <c r="AJ57" s="24"/>
    </row>
    <row r="58" spans="1:36" ht="2.4500000000000002" customHeight="1" x14ac:dyDescent="0.25">
      <c r="B58" s="9"/>
      <c r="C58" s="165"/>
      <c r="D58" s="16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10"/>
      <c r="T58" s="9"/>
      <c r="U58" s="165"/>
      <c r="V58" s="166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10"/>
    </row>
    <row r="59" spans="1:36" ht="12.95" customHeight="1" x14ac:dyDescent="0.25">
      <c r="B59" s="9"/>
      <c r="C59" s="165"/>
      <c r="D59" s="166"/>
      <c r="E59" s="5"/>
      <c r="F59" s="158" t="str">
        <f>IF(VLOOKUP(A51,'BD InterCOABQ '!$A:P,11,FALSE)="","",VLOOKUP(A51,'BD InterCOABQ '!$A:P,11,FALSE))</f>
        <v/>
      </c>
      <c r="G59" s="159"/>
      <c r="H59" s="159"/>
      <c r="I59" s="159"/>
      <c r="J59" s="159"/>
      <c r="K59" s="159"/>
      <c r="L59" s="160"/>
      <c r="M59" s="29"/>
      <c r="N59" s="161" t="str">
        <f>IF(VLOOKUP(A51,'BD InterCOABQ '!$A:P,10,FALSE)="","",VLOOKUP(A51,'BD InterCOABQ '!$A:P,10,FALSE))</f>
        <v/>
      </c>
      <c r="O59" s="161"/>
      <c r="P59" s="161"/>
      <c r="Q59" s="161"/>
      <c r="R59" s="10"/>
      <c r="T59" s="9"/>
      <c r="U59" s="165"/>
      <c r="V59" s="166"/>
      <c r="W59" s="5"/>
      <c r="X59" s="158" t="str">
        <f>IF(VLOOKUP(S51,'BD InterCOABQ '!$A:AH,11,FALSE)="","",VLOOKUP(S51,'BD InterCOABQ '!$A:AH,11,FALSE))</f>
        <v/>
      </c>
      <c r="Y59" s="159"/>
      <c r="Z59" s="159"/>
      <c r="AA59" s="159"/>
      <c r="AB59" s="159"/>
      <c r="AC59" s="159"/>
      <c r="AD59" s="160"/>
      <c r="AE59" s="29"/>
      <c r="AF59" s="161" t="str">
        <f>IF(VLOOKUP(S51,'BD InterCOABQ '!$A:AH,10,FALSE)="","",VLOOKUP(S51,'BD InterCOABQ '!$A:AH,10,FALSE))</f>
        <v/>
      </c>
      <c r="AG59" s="161"/>
      <c r="AH59" s="161"/>
      <c r="AI59" s="161"/>
      <c r="AJ59" s="10"/>
    </row>
    <row r="60" spans="1:36" ht="0.95" customHeight="1" x14ac:dyDescent="0.25">
      <c r="B60" s="9"/>
      <c r="C60" s="165"/>
      <c r="D60" s="166"/>
      <c r="E60" s="5"/>
      <c r="F60" s="5"/>
      <c r="G60" s="5"/>
      <c r="H60" s="5"/>
      <c r="I60" s="5"/>
      <c r="J60" s="5"/>
      <c r="K60" s="5"/>
      <c r="L60" s="4"/>
      <c r="M60" s="4"/>
      <c r="N60" s="4"/>
      <c r="O60" s="4"/>
      <c r="P60" s="4"/>
      <c r="Q60" s="4"/>
      <c r="R60" s="10"/>
      <c r="T60" s="9"/>
      <c r="U60" s="165"/>
      <c r="V60" s="166"/>
      <c r="W60" s="5"/>
      <c r="X60" s="5"/>
      <c r="Y60" s="5"/>
      <c r="Z60" s="5"/>
      <c r="AA60" s="5"/>
      <c r="AB60" s="5"/>
      <c r="AC60" s="5"/>
      <c r="AD60" s="4"/>
      <c r="AE60" s="4"/>
      <c r="AF60" s="4"/>
      <c r="AG60" s="4"/>
      <c r="AH60" s="4"/>
      <c r="AI60" s="4"/>
      <c r="AJ60" s="10"/>
    </row>
    <row r="61" spans="1:36" s="3" customFormat="1" ht="6.6" customHeight="1" x14ac:dyDescent="0.2">
      <c r="A61" s="57"/>
      <c r="B61" s="11"/>
      <c r="C61" s="165"/>
      <c r="D61" s="166"/>
      <c r="E61" s="12"/>
      <c r="F61" s="157" t="s">
        <v>0</v>
      </c>
      <c r="G61" s="157"/>
      <c r="H61" s="157"/>
      <c r="I61" s="157"/>
      <c r="J61" s="157"/>
      <c r="K61" s="157"/>
      <c r="L61" s="157"/>
      <c r="M61" s="28"/>
      <c r="N61" s="157" t="s">
        <v>9</v>
      </c>
      <c r="O61" s="157"/>
      <c r="P61" s="157"/>
      <c r="Q61" s="157"/>
      <c r="R61" s="13"/>
      <c r="S61" s="54"/>
      <c r="T61" s="11"/>
      <c r="U61" s="165"/>
      <c r="V61" s="166"/>
      <c r="W61" s="12"/>
      <c r="X61" s="157" t="s">
        <v>0</v>
      </c>
      <c r="Y61" s="157"/>
      <c r="Z61" s="157"/>
      <c r="AA61" s="157"/>
      <c r="AB61" s="157"/>
      <c r="AC61" s="157"/>
      <c r="AD61" s="157"/>
      <c r="AE61" s="28"/>
      <c r="AF61" s="157" t="s">
        <v>9</v>
      </c>
      <c r="AG61" s="157"/>
      <c r="AH61" s="157"/>
      <c r="AI61" s="157"/>
      <c r="AJ61" s="13"/>
    </row>
    <row r="62" spans="1:36" ht="0.95" customHeight="1" x14ac:dyDescent="0.25">
      <c r="B62" s="9"/>
      <c r="C62" s="165"/>
      <c r="D62" s="166"/>
      <c r="E62" s="5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10"/>
      <c r="T62" s="9"/>
      <c r="U62" s="165"/>
      <c r="V62" s="166"/>
      <c r="W62" s="5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10"/>
    </row>
    <row r="63" spans="1:36" ht="12.6" customHeight="1" x14ac:dyDescent="0.25">
      <c r="B63" s="9"/>
      <c r="C63" s="165"/>
      <c r="D63" s="166"/>
      <c r="E63" s="5"/>
      <c r="F63" s="181" t="str">
        <f>IF(VLOOKUP(A51,'BD InterCOABQ '!$A:P,14,FALSE)="","",VLOOKUP(A51,'BD InterCOABQ '!$A:P,14,FALSE))</f>
        <v/>
      </c>
      <c r="G63" s="181"/>
      <c r="H63" s="181"/>
      <c r="I63" s="181"/>
      <c r="J63" s="181"/>
      <c r="K63" s="5"/>
      <c r="L63" s="181" t="str">
        <f>IF(VLOOKUP(A51,'BD InterCOABQ '!$A:P,13,FALSE)="","",VLOOKUP(A51,'BD InterCOABQ '!$A:P,13,FALSE))</f>
        <v/>
      </c>
      <c r="M63" s="181"/>
      <c r="N63" s="181"/>
      <c r="O63" s="4"/>
      <c r="P63" s="181" t="str">
        <f>IF(VLOOKUP(A51,'BD InterCOABQ '!$A:P,15,FALSE)="","",VLOOKUP(A51,'BD InterCOABQ '!$A:P,15,FALSE))</f>
        <v/>
      </c>
      <c r="Q63" s="181"/>
      <c r="R63" s="10"/>
      <c r="T63" s="9"/>
      <c r="U63" s="165"/>
      <c r="V63" s="166"/>
      <c r="W63" s="5"/>
      <c r="X63" s="181" t="str">
        <f>IF(VLOOKUP(S51,'BD InterCOABQ '!$A:AH,14,FALSE)="","",VLOOKUP(S51,'BD InterCOABQ '!$A:AH,14,FALSE))</f>
        <v/>
      </c>
      <c r="Y63" s="181"/>
      <c r="Z63" s="181"/>
      <c r="AA63" s="181"/>
      <c r="AB63" s="181"/>
      <c r="AC63" s="5"/>
      <c r="AD63" s="181" t="str">
        <f>IF(VLOOKUP(S51,'BD InterCOABQ '!$A:AH,13,FALSE)="","",VLOOKUP(S51,'BD InterCOABQ '!$A:AH,13,FALSE))</f>
        <v/>
      </c>
      <c r="AE63" s="181"/>
      <c r="AF63" s="181"/>
      <c r="AG63" s="4"/>
      <c r="AH63" s="181" t="str">
        <f>IF(VLOOKUP(S51,'BD InterCOABQ '!$A:AH,15,FALSE)="","",VLOOKUP(S51,'BD InterCOABQ '!$A:AH,15,FALSE))</f>
        <v/>
      </c>
      <c r="AI63" s="181"/>
      <c r="AJ63" s="10"/>
    </row>
    <row r="64" spans="1:36" ht="1.5" customHeight="1" x14ac:dyDescent="0.25">
      <c r="B64" s="9"/>
      <c r="C64" s="165"/>
      <c r="D64" s="166"/>
      <c r="E64" s="5"/>
      <c r="F64" s="4"/>
      <c r="G64" s="4"/>
      <c r="H64" s="4"/>
      <c r="I64" s="5"/>
      <c r="J64" s="5"/>
      <c r="K64" s="5"/>
      <c r="L64" s="4"/>
      <c r="M64" s="4"/>
      <c r="N64" s="4"/>
      <c r="O64" s="4"/>
      <c r="P64" s="4"/>
      <c r="Q64" s="4"/>
      <c r="R64" s="10"/>
      <c r="T64" s="9"/>
      <c r="U64" s="165"/>
      <c r="V64" s="166"/>
      <c r="W64" s="5"/>
      <c r="X64" s="4"/>
      <c r="Y64" s="4"/>
      <c r="Z64" s="4"/>
      <c r="AA64" s="5"/>
      <c r="AB64" s="5"/>
      <c r="AC64" s="5"/>
      <c r="AD64" s="4"/>
      <c r="AE64" s="4"/>
      <c r="AF64" s="4"/>
      <c r="AG64" s="4"/>
      <c r="AH64" s="4"/>
      <c r="AI64" s="4"/>
      <c r="AJ64" s="10"/>
    </row>
    <row r="65" spans="1:36" s="21" customFormat="1" ht="6.6" customHeight="1" x14ac:dyDescent="0.25">
      <c r="A65" s="61"/>
      <c r="B65" s="25"/>
      <c r="C65" s="165"/>
      <c r="D65" s="166"/>
      <c r="E65" s="22"/>
      <c r="F65" s="157" t="s">
        <v>89</v>
      </c>
      <c r="G65" s="157"/>
      <c r="H65" s="157"/>
      <c r="I65" s="157"/>
      <c r="J65" s="157"/>
      <c r="K65" s="43"/>
      <c r="L65" s="157" t="s">
        <v>19</v>
      </c>
      <c r="M65" s="157"/>
      <c r="N65" s="157"/>
      <c r="O65" s="43"/>
      <c r="P65" s="157" t="s">
        <v>10</v>
      </c>
      <c r="Q65" s="157"/>
      <c r="R65" s="26"/>
      <c r="S65" s="56"/>
      <c r="T65" s="25"/>
      <c r="U65" s="165"/>
      <c r="V65" s="166"/>
      <c r="W65" s="22"/>
      <c r="X65" s="157" t="s">
        <v>89</v>
      </c>
      <c r="Y65" s="157"/>
      <c r="Z65" s="157"/>
      <c r="AA65" s="157"/>
      <c r="AB65" s="157"/>
      <c r="AC65" s="43"/>
      <c r="AD65" s="157" t="s">
        <v>19</v>
      </c>
      <c r="AE65" s="157"/>
      <c r="AF65" s="157"/>
      <c r="AG65" s="43"/>
      <c r="AH65" s="157" t="s">
        <v>10</v>
      </c>
      <c r="AI65" s="157"/>
      <c r="AJ65" s="26"/>
    </row>
    <row r="66" spans="1:36" ht="5.0999999999999996" customHeight="1" x14ac:dyDescent="0.25">
      <c r="B66" s="9"/>
      <c r="C66" s="165"/>
      <c r="D66" s="16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10"/>
      <c r="T66" s="9"/>
      <c r="U66" s="165"/>
      <c r="V66" s="166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10"/>
    </row>
    <row r="67" spans="1:36" ht="6.6" customHeight="1" x14ac:dyDescent="0.25">
      <c r="B67" s="9"/>
      <c r="C67" s="167"/>
      <c r="D67" s="168"/>
      <c r="E67" s="27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0"/>
      <c r="T67" s="9"/>
      <c r="U67" s="167"/>
      <c r="V67" s="168"/>
      <c r="W67" s="27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0"/>
    </row>
    <row r="68" spans="1:36" ht="0.95" customHeight="1" x14ac:dyDescent="0.25">
      <c r="B68" s="9"/>
      <c r="C68" s="4"/>
      <c r="D68" s="4"/>
      <c r="E68" s="27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0"/>
      <c r="T68" s="9"/>
      <c r="U68" s="4"/>
      <c r="V68" s="4"/>
      <c r="W68" s="27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0"/>
    </row>
    <row r="69" spans="1:36" ht="18" customHeight="1" x14ac:dyDescent="0.25">
      <c r="B69" s="9"/>
      <c r="C69" s="183" t="str">
        <f>IF(VLOOKUP(A51,'BD InterCOABQ '!$A:P,12,FALSE)="","",VLOOKUP(A51,'BD InterCOABQ '!$A:P,12,FALSE))</f>
        <v/>
      </c>
      <c r="D69" s="184"/>
      <c r="E69" s="4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0"/>
      <c r="T69" s="9"/>
      <c r="U69" s="183" t="str">
        <f>IF(VLOOKUP(S51,'BD InterCOABQ '!$A:AH,12,FALSE)="","",VLOOKUP(S51,'BD InterCOABQ '!$A:AH,12,FALSE))</f>
        <v/>
      </c>
      <c r="V69" s="184"/>
      <c r="W69" s="4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0"/>
    </row>
    <row r="70" spans="1:36" ht="5.45" customHeight="1" x14ac:dyDescent="0.25">
      <c r="B70" s="14"/>
      <c r="C70" s="185" t="s">
        <v>7</v>
      </c>
      <c r="D70" s="185"/>
      <c r="E70" s="15"/>
      <c r="F70" s="185" t="s">
        <v>20</v>
      </c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6"/>
      <c r="T70" s="14"/>
      <c r="U70" s="185" t="s">
        <v>7</v>
      </c>
      <c r="V70" s="185"/>
      <c r="W70" s="15"/>
      <c r="X70" s="185" t="s">
        <v>20</v>
      </c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6"/>
    </row>
    <row r="71" spans="1:36" ht="9" customHeight="1" x14ac:dyDescent="0.25"/>
    <row r="72" spans="1:36" s="1" customFormat="1" ht="2.4500000000000002" customHeight="1" x14ac:dyDescent="0.25">
      <c r="A72" s="58"/>
      <c r="B72" s="6">
        <v>7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8"/>
      <c r="S72" s="52"/>
      <c r="T72" s="6">
        <v>8</v>
      </c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8"/>
    </row>
    <row r="73" spans="1:36" ht="13.5" customHeight="1" x14ac:dyDescent="0.25">
      <c r="A73" s="57" t="str">
        <f>7&amp;AL$1</f>
        <v>7BBV</v>
      </c>
      <c r="B73" s="9"/>
      <c r="C73" s="5"/>
      <c r="D73" s="156" t="s">
        <v>108</v>
      </c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44"/>
      <c r="R73" s="10"/>
      <c r="S73" s="53" t="str">
        <f>8&amp;$AL$1</f>
        <v>8BBV</v>
      </c>
      <c r="T73" s="9"/>
      <c r="U73" s="5"/>
      <c r="V73" s="156" t="s">
        <v>108</v>
      </c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44"/>
      <c r="AJ73" s="10"/>
    </row>
    <row r="74" spans="1:36" ht="9.9499999999999993" customHeight="1" x14ac:dyDescent="0.25">
      <c r="B74" s="9"/>
      <c r="D74" s="156" t="str">
        <f>$B$3</f>
        <v>Plantel 2 Amealco</v>
      </c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45"/>
      <c r="R74" s="10"/>
      <c r="T74" s="9"/>
      <c r="V74" s="156" t="str">
        <f>$B$3</f>
        <v>Plantel 2 Amealco</v>
      </c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45"/>
      <c r="AJ74" s="10"/>
    </row>
    <row r="75" spans="1:36" s="3" customFormat="1" ht="9.6" customHeight="1" x14ac:dyDescent="0.2">
      <c r="A75" s="57"/>
      <c r="B75" s="11"/>
      <c r="D75" s="162" t="str">
        <f>$B$4</f>
        <v>Béisbol</v>
      </c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46"/>
      <c r="R75" s="13"/>
      <c r="S75" s="54"/>
      <c r="T75" s="11"/>
      <c r="V75" s="162" t="str">
        <f>$B$4</f>
        <v>Béisbol</v>
      </c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46"/>
      <c r="AJ75" s="13"/>
    </row>
    <row r="76" spans="1:36" ht="2.1" customHeight="1" x14ac:dyDescent="0.25">
      <c r="B76" s="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0"/>
      <c r="T76" s="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0"/>
    </row>
    <row r="77" spans="1:36" ht="13.5" customHeight="1" x14ac:dyDescent="0.25">
      <c r="B77" s="9"/>
      <c r="C77" s="163"/>
      <c r="D77" s="164"/>
      <c r="E77" s="5"/>
      <c r="F77" s="169" t="str">
        <f>VLOOKUP(A73,'BD InterCOABQ '!$A:P,8,FALSE)&amp;" "&amp;VLOOKUP(A73,'BD InterCOABQ '!$A:P,9,FALSE)&amp;" "&amp;VLOOKUP(A73,'BD InterCOABQ '!$A:P,7,FALSE)</f>
        <v xml:space="preserve">  </v>
      </c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1"/>
      <c r="R77" s="10"/>
      <c r="T77" s="9"/>
      <c r="U77" s="163"/>
      <c r="V77" s="164"/>
      <c r="W77" s="5"/>
      <c r="X77" s="169" t="str">
        <f>VLOOKUP(S73,'BD InterCOABQ '!$A:AH,8,FALSE)&amp;" "&amp;VLOOKUP(S73,'BD InterCOABQ '!$A:AH,9,FALSE)&amp;" "&amp;VLOOKUP(S73,'BD InterCOABQ '!$A:AH,7,FALSE)</f>
        <v xml:space="preserve">  </v>
      </c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1"/>
      <c r="AJ77" s="10"/>
    </row>
    <row r="78" spans="1:36" ht="13.5" customHeight="1" x14ac:dyDescent="0.25">
      <c r="B78" s="9"/>
      <c r="C78" s="165"/>
      <c r="D78" s="166"/>
      <c r="E78" s="5"/>
      <c r="F78" s="172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4"/>
      <c r="R78" s="10"/>
      <c r="T78" s="9"/>
      <c r="U78" s="165"/>
      <c r="V78" s="166"/>
      <c r="W78" s="5"/>
      <c r="X78" s="172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4"/>
      <c r="AJ78" s="10"/>
    </row>
    <row r="79" spans="1:36" s="20" customFormat="1" ht="6.6" customHeight="1" x14ac:dyDescent="0.25">
      <c r="A79" s="60"/>
      <c r="B79" s="18"/>
      <c r="C79" s="165"/>
      <c r="D79" s="166"/>
      <c r="E79" s="17"/>
      <c r="F79" s="157" t="s">
        <v>17</v>
      </c>
      <c r="G79" s="157"/>
      <c r="H79" s="157"/>
      <c r="I79" s="157"/>
      <c r="J79" s="157"/>
      <c r="K79" s="43"/>
      <c r="L79" s="157" t="s">
        <v>18</v>
      </c>
      <c r="M79" s="157"/>
      <c r="N79" s="157"/>
      <c r="O79" s="43"/>
      <c r="P79" s="157" t="s">
        <v>4</v>
      </c>
      <c r="Q79" s="157"/>
      <c r="R79" s="24"/>
      <c r="S79" s="55"/>
      <c r="T79" s="18"/>
      <c r="U79" s="165"/>
      <c r="V79" s="166"/>
      <c r="W79" s="17"/>
      <c r="X79" s="157" t="s">
        <v>17</v>
      </c>
      <c r="Y79" s="157"/>
      <c r="Z79" s="157"/>
      <c r="AA79" s="157"/>
      <c r="AB79" s="157"/>
      <c r="AC79" s="43"/>
      <c r="AD79" s="157" t="s">
        <v>18</v>
      </c>
      <c r="AE79" s="157"/>
      <c r="AF79" s="157"/>
      <c r="AG79" s="43"/>
      <c r="AH79" s="157" t="s">
        <v>4</v>
      </c>
      <c r="AI79" s="157"/>
      <c r="AJ79" s="24"/>
    </row>
    <row r="80" spans="1:36" ht="2.4500000000000002" customHeight="1" x14ac:dyDescent="0.25">
      <c r="B80" s="9"/>
      <c r="C80" s="165"/>
      <c r="D80" s="16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0"/>
      <c r="T80" s="9"/>
      <c r="U80" s="165"/>
      <c r="V80" s="166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10"/>
    </row>
    <row r="81" spans="1:36" ht="12.95" customHeight="1" x14ac:dyDescent="0.25">
      <c r="B81" s="9"/>
      <c r="C81" s="165"/>
      <c r="D81" s="166"/>
      <c r="E81" s="5"/>
      <c r="F81" s="158" t="str">
        <f>IF(VLOOKUP(A73,'BD InterCOABQ '!$A:P,11,FALSE)="","",VLOOKUP(A73,'BD InterCOABQ '!$A:P,11,FALSE))</f>
        <v/>
      </c>
      <c r="G81" s="159"/>
      <c r="H81" s="159"/>
      <c r="I81" s="159"/>
      <c r="J81" s="159"/>
      <c r="K81" s="159"/>
      <c r="L81" s="160"/>
      <c r="M81" s="29"/>
      <c r="N81" s="161" t="str">
        <f>IF(VLOOKUP(A73,'BD InterCOABQ '!$A:P,10,FALSE)="","",VLOOKUP(A73,'BD InterCOABQ '!$A:P,10,FALSE))</f>
        <v/>
      </c>
      <c r="O81" s="161"/>
      <c r="P81" s="161"/>
      <c r="Q81" s="161"/>
      <c r="R81" s="10"/>
      <c r="T81" s="9"/>
      <c r="U81" s="165"/>
      <c r="V81" s="166"/>
      <c r="W81" s="5"/>
      <c r="X81" s="158" t="str">
        <f>IF(VLOOKUP(S73,'BD InterCOABQ '!$A:AH,11,FALSE)="","",VLOOKUP(S73,'BD InterCOABQ '!$A:AH,11,FALSE))</f>
        <v/>
      </c>
      <c r="Y81" s="159"/>
      <c r="Z81" s="159"/>
      <c r="AA81" s="159"/>
      <c r="AB81" s="159"/>
      <c r="AC81" s="159"/>
      <c r="AD81" s="160"/>
      <c r="AE81" s="29"/>
      <c r="AF81" s="161" t="str">
        <f>IF(VLOOKUP(S73,'BD InterCOABQ '!$A:AH,10,FALSE)="","",VLOOKUP(S73,'BD InterCOABQ '!$A:AH,10,FALSE))</f>
        <v/>
      </c>
      <c r="AG81" s="161"/>
      <c r="AH81" s="161"/>
      <c r="AI81" s="161"/>
      <c r="AJ81" s="10"/>
    </row>
    <row r="82" spans="1:36" ht="0.95" customHeight="1" x14ac:dyDescent="0.25">
      <c r="B82" s="9"/>
      <c r="C82" s="165"/>
      <c r="D82" s="166"/>
      <c r="E82" s="5"/>
      <c r="F82" s="5"/>
      <c r="G82" s="5"/>
      <c r="H82" s="5"/>
      <c r="I82" s="5"/>
      <c r="J82" s="5"/>
      <c r="K82" s="5"/>
      <c r="L82" s="4"/>
      <c r="M82" s="4"/>
      <c r="N82" s="4"/>
      <c r="O82" s="4"/>
      <c r="P82" s="4"/>
      <c r="Q82" s="4"/>
      <c r="R82" s="10"/>
      <c r="T82" s="9"/>
      <c r="U82" s="165"/>
      <c r="V82" s="166"/>
      <c r="W82" s="5"/>
      <c r="X82" s="5"/>
      <c r="Y82" s="5"/>
      <c r="Z82" s="5"/>
      <c r="AA82" s="5"/>
      <c r="AB82" s="5"/>
      <c r="AC82" s="5"/>
      <c r="AD82" s="4"/>
      <c r="AE82" s="4"/>
      <c r="AF82" s="4"/>
      <c r="AG82" s="4"/>
      <c r="AH82" s="4"/>
      <c r="AI82" s="4"/>
      <c r="AJ82" s="10"/>
    </row>
    <row r="83" spans="1:36" s="3" customFormat="1" ht="6.6" customHeight="1" x14ac:dyDescent="0.2">
      <c r="A83" s="57"/>
      <c r="B83" s="11"/>
      <c r="C83" s="165"/>
      <c r="D83" s="166"/>
      <c r="E83" s="12"/>
      <c r="F83" s="157" t="s">
        <v>0</v>
      </c>
      <c r="G83" s="157"/>
      <c r="H83" s="157"/>
      <c r="I83" s="157"/>
      <c r="J83" s="157"/>
      <c r="K83" s="157"/>
      <c r="L83" s="157"/>
      <c r="M83" s="28"/>
      <c r="N83" s="157" t="s">
        <v>9</v>
      </c>
      <c r="O83" s="157"/>
      <c r="P83" s="157"/>
      <c r="Q83" s="157"/>
      <c r="R83" s="13"/>
      <c r="S83" s="54"/>
      <c r="T83" s="11"/>
      <c r="U83" s="165"/>
      <c r="V83" s="166"/>
      <c r="W83" s="12"/>
      <c r="X83" s="157" t="s">
        <v>0</v>
      </c>
      <c r="Y83" s="157"/>
      <c r="Z83" s="157"/>
      <c r="AA83" s="157"/>
      <c r="AB83" s="157"/>
      <c r="AC83" s="157"/>
      <c r="AD83" s="157"/>
      <c r="AE83" s="28"/>
      <c r="AF83" s="157" t="s">
        <v>9</v>
      </c>
      <c r="AG83" s="157"/>
      <c r="AH83" s="157"/>
      <c r="AI83" s="157"/>
      <c r="AJ83" s="13"/>
    </row>
    <row r="84" spans="1:36" ht="0.95" customHeight="1" x14ac:dyDescent="0.25">
      <c r="B84" s="9"/>
      <c r="C84" s="165"/>
      <c r="D84" s="166"/>
      <c r="E84" s="5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10"/>
      <c r="T84" s="9"/>
      <c r="U84" s="165"/>
      <c r="V84" s="166"/>
      <c r="W84" s="5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10"/>
    </row>
    <row r="85" spans="1:36" ht="12.6" customHeight="1" x14ac:dyDescent="0.25">
      <c r="B85" s="9"/>
      <c r="C85" s="165"/>
      <c r="D85" s="166"/>
      <c r="E85" s="5"/>
      <c r="F85" s="181" t="str">
        <f>IF(VLOOKUP(A73,'BD InterCOABQ '!$A:P,14,FALSE)="","",VLOOKUP(A73,'BD InterCOABQ '!$A:P,14,FALSE))</f>
        <v/>
      </c>
      <c r="G85" s="181"/>
      <c r="H85" s="181"/>
      <c r="I85" s="181"/>
      <c r="J85" s="181"/>
      <c r="K85" s="5"/>
      <c r="L85" s="181" t="str">
        <f>IF(VLOOKUP(A73,'BD InterCOABQ '!$A:P,13,FALSE)="","",VLOOKUP(A73,'BD InterCOABQ '!$A:P,13,FALSE))</f>
        <v/>
      </c>
      <c r="M85" s="181"/>
      <c r="N85" s="181"/>
      <c r="O85" s="4"/>
      <c r="P85" s="181" t="str">
        <f>IF(VLOOKUP(A73,'BD InterCOABQ '!$A:P,15,FALSE)="","",VLOOKUP(A73,'BD InterCOABQ '!$A:P,15,FALSE))</f>
        <v/>
      </c>
      <c r="Q85" s="181"/>
      <c r="R85" s="10"/>
      <c r="T85" s="9"/>
      <c r="U85" s="165"/>
      <c r="V85" s="166"/>
      <c r="W85" s="5"/>
      <c r="X85" s="181" t="str">
        <f>IF(VLOOKUP(S73,'BD InterCOABQ '!$A:AH,14,FALSE)="","",VLOOKUP(S73,'BD InterCOABQ '!$A:AH,14,FALSE))</f>
        <v/>
      </c>
      <c r="Y85" s="181"/>
      <c r="Z85" s="181"/>
      <c r="AA85" s="181"/>
      <c r="AB85" s="181"/>
      <c r="AC85" s="5"/>
      <c r="AD85" s="181" t="str">
        <f>IF(VLOOKUP(S73,'BD InterCOABQ '!$A:AH,13,FALSE)="","",VLOOKUP(S73,'BD InterCOABQ '!$A:AH,13,FALSE))</f>
        <v/>
      </c>
      <c r="AE85" s="181"/>
      <c r="AF85" s="181"/>
      <c r="AG85" s="4"/>
      <c r="AH85" s="181" t="str">
        <f>IF(VLOOKUP(S73,'BD InterCOABQ '!$A:AH,15,FALSE)="","",VLOOKUP(S73,'BD InterCOABQ '!$A:AH,15,FALSE))</f>
        <v/>
      </c>
      <c r="AI85" s="181"/>
      <c r="AJ85" s="10"/>
    </row>
    <row r="86" spans="1:36" ht="1.5" customHeight="1" x14ac:dyDescent="0.25">
      <c r="B86" s="9"/>
      <c r="C86" s="165"/>
      <c r="D86" s="166"/>
      <c r="E86" s="5"/>
      <c r="F86" s="4"/>
      <c r="G86" s="4"/>
      <c r="H86" s="4"/>
      <c r="I86" s="5"/>
      <c r="J86" s="5"/>
      <c r="K86" s="5"/>
      <c r="L86" s="4"/>
      <c r="M86" s="4"/>
      <c r="N86" s="4"/>
      <c r="O86" s="4"/>
      <c r="P86" s="4"/>
      <c r="Q86" s="4"/>
      <c r="R86" s="10"/>
      <c r="T86" s="9"/>
      <c r="U86" s="165"/>
      <c r="V86" s="166"/>
      <c r="W86" s="5"/>
      <c r="X86" s="4"/>
      <c r="Y86" s="4"/>
      <c r="Z86" s="4"/>
      <c r="AA86" s="5"/>
      <c r="AB86" s="5"/>
      <c r="AC86" s="5"/>
      <c r="AD86" s="4"/>
      <c r="AE86" s="4"/>
      <c r="AF86" s="4"/>
      <c r="AG86" s="4"/>
      <c r="AH86" s="4"/>
      <c r="AI86" s="4"/>
      <c r="AJ86" s="10"/>
    </row>
    <row r="87" spans="1:36" s="21" customFormat="1" ht="6.6" customHeight="1" x14ac:dyDescent="0.25">
      <c r="A87" s="61"/>
      <c r="B87" s="25"/>
      <c r="C87" s="165"/>
      <c r="D87" s="166"/>
      <c r="E87" s="22"/>
      <c r="F87" s="157" t="s">
        <v>89</v>
      </c>
      <c r="G87" s="157"/>
      <c r="H87" s="157"/>
      <c r="I87" s="157"/>
      <c r="J87" s="157"/>
      <c r="K87" s="43"/>
      <c r="L87" s="157" t="s">
        <v>19</v>
      </c>
      <c r="M87" s="157"/>
      <c r="N87" s="157"/>
      <c r="O87" s="43"/>
      <c r="P87" s="157" t="s">
        <v>10</v>
      </c>
      <c r="Q87" s="157"/>
      <c r="R87" s="26"/>
      <c r="S87" s="56"/>
      <c r="T87" s="25"/>
      <c r="U87" s="165"/>
      <c r="V87" s="166"/>
      <c r="W87" s="22"/>
      <c r="X87" s="157" t="s">
        <v>89</v>
      </c>
      <c r="Y87" s="157"/>
      <c r="Z87" s="157"/>
      <c r="AA87" s="157"/>
      <c r="AB87" s="157"/>
      <c r="AC87" s="43"/>
      <c r="AD87" s="157" t="s">
        <v>19</v>
      </c>
      <c r="AE87" s="157"/>
      <c r="AF87" s="157"/>
      <c r="AG87" s="43"/>
      <c r="AH87" s="157" t="s">
        <v>10</v>
      </c>
      <c r="AI87" s="157"/>
      <c r="AJ87" s="26"/>
    </row>
    <row r="88" spans="1:36" ht="5.0999999999999996" customHeight="1" x14ac:dyDescent="0.25">
      <c r="B88" s="9"/>
      <c r="C88" s="165"/>
      <c r="D88" s="16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0"/>
      <c r="T88" s="9"/>
      <c r="U88" s="165"/>
      <c r="V88" s="166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10"/>
    </row>
    <row r="89" spans="1:36" ht="6.6" customHeight="1" x14ac:dyDescent="0.25">
      <c r="B89" s="9"/>
      <c r="C89" s="167"/>
      <c r="D89" s="168"/>
      <c r="E89" s="27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0"/>
      <c r="T89" s="9"/>
      <c r="U89" s="167"/>
      <c r="V89" s="168"/>
      <c r="W89" s="27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0"/>
    </row>
    <row r="90" spans="1:36" ht="0.95" customHeight="1" x14ac:dyDescent="0.25">
      <c r="B90" s="9"/>
      <c r="C90" s="4"/>
      <c r="D90" s="4"/>
      <c r="E90" s="27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0"/>
      <c r="T90" s="9"/>
      <c r="U90" s="4"/>
      <c r="V90" s="4"/>
      <c r="W90" s="27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0"/>
    </row>
    <row r="91" spans="1:36" ht="18" customHeight="1" x14ac:dyDescent="0.25">
      <c r="B91" s="9"/>
      <c r="C91" s="183" t="str">
        <f>IF(VLOOKUP(A73,'BD InterCOABQ '!$A:P,12,FALSE)="","",VLOOKUP(A73,'BD InterCOABQ '!$A:P,12,FALSE))</f>
        <v/>
      </c>
      <c r="D91" s="184"/>
      <c r="E91" s="4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0"/>
      <c r="T91" s="9"/>
      <c r="U91" s="183" t="str">
        <f>IF(VLOOKUP(S73,'BD InterCOABQ '!$A:AH,12,FALSE)="","",VLOOKUP(S73,'BD InterCOABQ '!$A:AH,12,FALSE))</f>
        <v/>
      </c>
      <c r="V91" s="184"/>
      <c r="W91" s="4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0"/>
    </row>
    <row r="92" spans="1:36" ht="5.45" customHeight="1" x14ac:dyDescent="0.25">
      <c r="B92" s="14"/>
      <c r="C92" s="185" t="s">
        <v>7</v>
      </c>
      <c r="D92" s="185"/>
      <c r="E92" s="15"/>
      <c r="F92" s="185" t="s">
        <v>20</v>
      </c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6"/>
      <c r="T92" s="14"/>
      <c r="U92" s="185" t="s">
        <v>7</v>
      </c>
      <c r="V92" s="185"/>
      <c r="W92" s="15"/>
      <c r="X92" s="185" t="s">
        <v>20</v>
      </c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6"/>
    </row>
    <row r="93" spans="1:36" ht="9" customHeight="1" x14ac:dyDescent="0.25"/>
    <row r="94" spans="1:36" s="1" customFormat="1" ht="2.4500000000000002" customHeight="1" x14ac:dyDescent="0.25">
      <c r="A94" s="58"/>
      <c r="B94" s="6">
        <v>9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8"/>
      <c r="S94" s="52"/>
      <c r="T94" s="6">
        <v>10</v>
      </c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8"/>
    </row>
    <row r="95" spans="1:36" ht="13.5" customHeight="1" x14ac:dyDescent="0.25">
      <c r="A95" s="57" t="str">
        <f>9&amp;AL$1</f>
        <v>9BBV</v>
      </c>
      <c r="B95" s="9"/>
      <c r="C95" s="5"/>
      <c r="D95" s="156" t="s">
        <v>108</v>
      </c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44"/>
      <c r="R95" s="10"/>
      <c r="S95" s="53" t="str">
        <f>10&amp;$AL$1</f>
        <v>10BBV</v>
      </c>
      <c r="T95" s="9"/>
      <c r="U95" s="5"/>
      <c r="V95" s="156" t="s">
        <v>108</v>
      </c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44"/>
      <c r="AJ95" s="10"/>
    </row>
    <row r="96" spans="1:36" ht="9.9499999999999993" customHeight="1" x14ac:dyDescent="0.25">
      <c r="B96" s="9"/>
      <c r="D96" s="156" t="str">
        <f>$B$3</f>
        <v>Plantel 2 Amealco</v>
      </c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45"/>
      <c r="R96" s="10"/>
      <c r="T96" s="9"/>
      <c r="V96" s="156" t="str">
        <f>$B$3</f>
        <v>Plantel 2 Amealco</v>
      </c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45"/>
      <c r="AJ96" s="10"/>
    </row>
    <row r="97" spans="1:36" s="3" customFormat="1" ht="9.6" customHeight="1" x14ac:dyDescent="0.2">
      <c r="A97" s="57"/>
      <c r="B97" s="11"/>
      <c r="D97" s="162" t="str">
        <f>$B$4</f>
        <v>Béisbol</v>
      </c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46"/>
      <c r="R97" s="13"/>
      <c r="S97" s="54"/>
      <c r="T97" s="11"/>
      <c r="V97" s="162" t="str">
        <f>$B$4</f>
        <v>Béisbol</v>
      </c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46"/>
      <c r="AJ97" s="13"/>
    </row>
    <row r="98" spans="1:36" ht="2.1" customHeight="1" x14ac:dyDescent="0.25">
      <c r="B98" s="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0"/>
      <c r="T98" s="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0"/>
    </row>
    <row r="99" spans="1:36" ht="13.5" customHeight="1" x14ac:dyDescent="0.25">
      <c r="B99" s="9"/>
      <c r="C99" s="163"/>
      <c r="D99" s="164"/>
      <c r="E99" s="5"/>
      <c r="F99" s="169" t="str">
        <f>VLOOKUP(A95,'BD InterCOABQ '!$A:P,8,FALSE)&amp;" "&amp;VLOOKUP(A95,'BD InterCOABQ '!$A:P,9,FALSE)&amp;" "&amp;VLOOKUP(A95,'BD InterCOABQ '!$A:P,7,FALSE)</f>
        <v xml:space="preserve">  </v>
      </c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1"/>
      <c r="R99" s="10"/>
      <c r="T99" s="9"/>
      <c r="U99" s="163"/>
      <c r="V99" s="164"/>
      <c r="W99" s="5"/>
      <c r="X99" s="169" t="str">
        <f>VLOOKUP(S95,'BD InterCOABQ '!$A:AH,8,FALSE)&amp;" "&amp;VLOOKUP(S95,'BD InterCOABQ '!$A:AH,9,FALSE)&amp;" "&amp;VLOOKUP(S95,'BD InterCOABQ '!$A:AH,7,FALSE)</f>
        <v xml:space="preserve">  </v>
      </c>
      <c r="Y99" s="170"/>
      <c r="Z99" s="170"/>
      <c r="AA99" s="170"/>
      <c r="AB99" s="170"/>
      <c r="AC99" s="170"/>
      <c r="AD99" s="170"/>
      <c r="AE99" s="170"/>
      <c r="AF99" s="170"/>
      <c r="AG99" s="170"/>
      <c r="AH99" s="170"/>
      <c r="AI99" s="171"/>
      <c r="AJ99" s="10"/>
    </row>
    <row r="100" spans="1:36" ht="13.5" customHeight="1" x14ac:dyDescent="0.25">
      <c r="B100" s="9"/>
      <c r="C100" s="165"/>
      <c r="D100" s="166"/>
      <c r="E100" s="5"/>
      <c r="F100" s="172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4"/>
      <c r="R100" s="10"/>
      <c r="T100" s="9"/>
      <c r="U100" s="165"/>
      <c r="V100" s="166"/>
      <c r="W100" s="5"/>
      <c r="X100" s="172"/>
      <c r="Y100" s="173"/>
      <c r="Z100" s="173"/>
      <c r="AA100" s="173"/>
      <c r="AB100" s="173"/>
      <c r="AC100" s="173"/>
      <c r="AD100" s="173"/>
      <c r="AE100" s="173"/>
      <c r="AF100" s="173"/>
      <c r="AG100" s="173"/>
      <c r="AH100" s="173"/>
      <c r="AI100" s="174"/>
      <c r="AJ100" s="10"/>
    </row>
    <row r="101" spans="1:36" s="20" customFormat="1" ht="6.6" customHeight="1" x14ac:dyDescent="0.25">
      <c r="A101" s="60"/>
      <c r="B101" s="18"/>
      <c r="C101" s="165"/>
      <c r="D101" s="166"/>
      <c r="E101" s="17"/>
      <c r="F101" s="157" t="s">
        <v>17</v>
      </c>
      <c r="G101" s="157"/>
      <c r="H101" s="157"/>
      <c r="I101" s="157"/>
      <c r="J101" s="157"/>
      <c r="K101" s="43"/>
      <c r="L101" s="157" t="s">
        <v>18</v>
      </c>
      <c r="M101" s="157"/>
      <c r="N101" s="157"/>
      <c r="O101" s="43"/>
      <c r="P101" s="157" t="s">
        <v>4</v>
      </c>
      <c r="Q101" s="157"/>
      <c r="R101" s="24"/>
      <c r="S101" s="55"/>
      <c r="T101" s="18"/>
      <c r="U101" s="165"/>
      <c r="V101" s="166"/>
      <c r="W101" s="17"/>
      <c r="X101" s="157" t="s">
        <v>17</v>
      </c>
      <c r="Y101" s="157"/>
      <c r="Z101" s="157"/>
      <c r="AA101" s="157"/>
      <c r="AB101" s="157"/>
      <c r="AC101" s="43"/>
      <c r="AD101" s="157" t="s">
        <v>18</v>
      </c>
      <c r="AE101" s="157"/>
      <c r="AF101" s="157"/>
      <c r="AG101" s="43"/>
      <c r="AH101" s="157" t="s">
        <v>4</v>
      </c>
      <c r="AI101" s="157"/>
      <c r="AJ101" s="24"/>
    </row>
    <row r="102" spans="1:36" ht="2.4500000000000002" customHeight="1" x14ac:dyDescent="0.25">
      <c r="B102" s="9"/>
      <c r="C102" s="165"/>
      <c r="D102" s="16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10"/>
      <c r="T102" s="9"/>
      <c r="U102" s="165"/>
      <c r="V102" s="166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10"/>
    </row>
    <row r="103" spans="1:36" ht="12.95" customHeight="1" x14ac:dyDescent="0.25">
      <c r="B103" s="9"/>
      <c r="C103" s="165"/>
      <c r="D103" s="166"/>
      <c r="E103" s="5"/>
      <c r="F103" s="158" t="str">
        <f>IF(VLOOKUP(A95,'BD InterCOABQ '!$A:P,11,FALSE)="","",VLOOKUP(A95,'BD InterCOABQ '!$A:P,11,FALSE))</f>
        <v/>
      </c>
      <c r="G103" s="159"/>
      <c r="H103" s="159"/>
      <c r="I103" s="159"/>
      <c r="J103" s="159"/>
      <c r="K103" s="159"/>
      <c r="L103" s="160"/>
      <c r="M103" s="29"/>
      <c r="N103" s="161" t="str">
        <f>IF(VLOOKUP(A95,'BD InterCOABQ '!$A:P,10,FALSE)="","",VLOOKUP(A95,'BD InterCOABQ '!$A:P,10,FALSE))</f>
        <v/>
      </c>
      <c r="O103" s="161"/>
      <c r="P103" s="161"/>
      <c r="Q103" s="161"/>
      <c r="R103" s="10"/>
      <c r="T103" s="9"/>
      <c r="U103" s="165"/>
      <c r="V103" s="166"/>
      <c r="W103" s="5"/>
      <c r="X103" s="158" t="str">
        <f>IF(VLOOKUP(S95,'BD InterCOABQ '!$A:AH,11,FALSE)="","",VLOOKUP(S95,'BD InterCOABQ '!$A:AH,11,FALSE))</f>
        <v/>
      </c>
      <c r="Y103" s="159"/>
      <c r="Z103" s="159"/>
      <c r="AA103" s="159"/>
      <c r="AB103" s="159"/>
      <c r="AC103" s="159"/>
      <c r="AD103" s="160"/>
      <c r="AE103" s="29"/>
      <c r="AF103" s="161" t="str">
        <f>IF(VLOOKUP(S95,'BD InterCOABQ '!$A:AH,10,FALSE)="","",VLOOKUP(S95,'BD InterCOABQ '!$A:AH,10,FALSE))</f>
        <v/>
      </c>
      <c r="AG103" s="161"/>
      <c r="AH103" s="161"/>
      <c r="AI103" s="161"/>
      <c r="AJ103" s="10"/>
    </row>
    <row r="104" spans="1:36" ht="0.95" customHeight="1" x14ac:dyDescent="0.25">
      <c r="B104" s="9"/>
      <c r="C104" s="165"/>
      <c r="D104" s="166"/>
      <c r="E104" s="5"/>
      <c r="F104" s="5"/>
      <c r="G104" s="5"/>
      <c r="H104" s="5"/>
      <c r="I104" s="5"/>
      <c r="J104" s="5"/>
      <c r="K104" s="5"/>
      <c r="L104" s="4"/>
      <c r="M104" s="4"/>
      <c r="N104" s="4"/>
      <c r="O104" s="4"/>
      <c r="P104" s="4"/>
      <c r="Q104" s="4"/>
      <c r="R104" s="10"/>
      <c r="T104" s="9"/>
      <c r="U104" s="165"/>
      <c r="V104" s="166"/>
      <c r="W104" s="5"/>
      <c r="X104" s="5"/>
      <c r="Y104" s="5"/>
      <c r="Z104" s="5"/>
      <c r="AA104" s="5"/>
      <c r="AB104" s="5"/>
      <c r="AC104" s="5"/>
      <c r="AD104" s="4"/>
      <c r="AE104" s="4"/>
      <c r="AF104" s="4"/>
      <c r="AG104" s="4"/>
      <c r="AH104" s="4"/>
      <c r="AI104" s="4"/>
      <c r="AJ104" s="10"/>
    </row>
    <row r="105" spans="1:36" s="3" customFormat="1" ht="6.6" customHeight="1" x14ac:dyDescent="0.2">
      <c r="A105" s="57"/>
      <c r="B105" s="11"/>
      <c r="C105" s="165"/>
      <c r="D105" s="166"/>
      <c r="E105" s="12"/>
      <c r="F105" s="157" t="s">
        <v>0</v>
      </c>
      <c r="G105" s="157"/>
      <c r="H105" s="157"/>
      <c r="I105" s="157"/>
      <c r="J105" s="157"/>
      <c r="K105" s="157"/>
      <c r="L105" s="157"/>
      <c r="M105" s="28"/>
      <c r="N105" s="157" t="s">
        <v>9</v>
      </c>
      <c r="O105" s="157"/>
      <c r="P105" s="157"/>
      <c r="Q105" s="157"/>
      <c r="R105" s="13"/>
      <c r="S105" s="54"/>
      <c r="T105" s="11"/>
      <c r="U105" s="165"/>
      <c r="V105" s="166"/>
      <c r="W105" s="12"/>
      <c r="X105" s="157" t="s">
        <v>0</v>
      </c>
      <c r="Y105" s="157"/>
      <c r="Z105" s="157"/>
      <c r="AA105" s="157"/>
      <c r="AB105" s="157"/>
      <c r="AC105" s="157"/>
      <c r="AD105" s="157"/>
      <c r="AE105" s="28"/>
      <c r="AF105" s="157" t="s">
        <v>9</v>
      </c>
      <c r="AG105" s="157"/>
      <c r="AH105" s="157"/>
      <c r="AI105" s="157"/>
      <c r="AJ105" s="13"/>
    </row>
    <row r="106" spans="1:36" ht="0.95" customHeight="1" x14ac:dyDescent="0.25">
      <c r="B106" s="9"/>
      <c r="C106" s="165"/>
      <c r="D106" s="166"/>
      <c r="E106" s="5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10"/>
      <c r="T106" s="9"/>
      <c r="U106" s="165"/>
      <c r="V106" s="166"/>
      <c r="W106" s="5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10"/>
    </row>
    <row r="107" spans="1:36" ht="12.6" customHeight="1" x14ac:dyDescent="0.25">
      <c r="B107" s="9"/>
      <c r="C107" s="165"/>
      <c r="D107" s="166"/>
      <c r="E107" s="5"/>
      <c r="F107" s="181" t="str">
        <f>IF(VLOOKUP(A95,'BD InterCOABQ '!$A:P,14,FALSE)="","",VLOOKUP(A95,'BD InterCOABQ '!$A:P,14,FALSE))</f>
        <v/>
      </c>
      <c r="G107" s="181"/>
      <c r="H107" s="181"/>
      <c r="I107" s="181"/>
      <c r="J107" s="181"/>
      <c r="K107" s="5"/>
      <c r="L107" s="181" t="str">
        <f>IF(VLOOKUP(A95,'BD InterCOABQ '!$A:P,13,FALSE)="","",VLOOKUP(A95,'BD InterCOABQ '!$A:P,13,FALSE))</f>
        <v/>
      </c>
      <c r="M107" s="181"/>
      <c r="N107" s="181"/>
      <c r="O107" s="4"/>
      <c r="P107" s="181" t="str">
        <f>IF(VLOOKUP(A95,'BD InterCOABQ '!$A:P,15,FALSE)="","",VLOOKUP(A95,'BD InterCOABQ '!$A:P,15,FALSE))</f>
        <v/>
      </c>
      <c r="Q107" s="181"/>
      <c r="R107" s="10"/>
      <c r="T107" s="9"/>
      <c r="U107" s="165"/>
      <c r="V107" s="166"/>
      <c r="W107" s="5"/>
      <c r="X107" s="181" t="str">
        <f>IF(VLOOKUP(S95,'BD InterCOABQ '!$A:AH,14,FALSE)="","",VLOOKUP(S95,'BD InterCOABQ '!$A:AH,14,FALSE))</f>
        <v/>
      </c>
      <c r="Y107" s="181"/>
      <c r="Z107" s="181"/>
      <c r="AA107" s="181"/>
      <c r="AB107" s="181"/>
      <c r="AC107" s="5"/>
      <c r="AD107" s="181" t="str">
        <f>IF(VLOOKUP(S95,'BD InterCOABQ '!$A:AH,13,FALSE)="","",VLOOKUP(S95,'BD InterCOABQ '!$A:AH,13,FALSE))</f>
        <v/>
      </c>
      <c r="AE107" s="181"/>
      <c r="AF107" s="181"/>
      <c r="AG107" s="4"/>
      <c r="AH107" s="181" t="str">
        <f>IF(VLOOKUP(S95,'BD InterCOABQ '!$A:AH,15,FALSE)="","",VLOOKUP(S95,'BD InterCOABQ '!$A:AH,15,FALSE))</f>
        <v/>
      </c>
      <c r="AI107" s="181"/>
      <c r="AJ107" s="10"/>
    </row>
    <row r="108" spans="1:36" ht="1.5" customHeight="1" x14ac:dyDescent="0.25">
      <c r="B108" s="9"/>
      <c r="C108" s="165"/>
      <c r="D108" s="166"/>
      <c r="E108" s="5"/>
      <c r="F108" s="4"/>
      <c r="G108" s="4"/>
      <c r="H108" s="4"/>
      <c r="I108" s="5"/>
      <c r="J108" s="5"/>
      <c r="K108" s="5"/>
      <c r="L108" s="4"/>
      <c r="M108" s="4"/>
      <c r="N108" s="4"/>
      <c r="O108" s="4"/>
      <c r="P108" s="4"/>
      <c r="Q108" s="4"/>
      <c r="R108" s="10"/>
      <c r="T108" s="9"/>
      <c r="U108" s="165"/>
      <c r="V108" s="166"/>
      <c r="W108" s="5"/>
      <c r="X108" s="4"/>
      <c r="Y108" s="4"/>
      <c r="Z108" s="4"/>
      <c r="AA108" s="5"/>
      <c r="AB108" s="5"/>
      <c r="AC108" s="5"/>
      <c r="AD108" s="4"/>
      <c r="AE108" s="4"/>
      <c r="AF108" s="4"/>
      <c r="AG108" s="4"/>
      <c r="AH108" s="4"/>
      <c r="AI108" s="4"/>
      <c r="AJ108" s="10"/>
    </row>
    <row r="109" spans="1:36" s="21" customFormat="1" ht="6.6" customHeight="1" x14ac:dyDescent="0.25">
      <c r="A109" s="61"/>
      <c r="B109" s="25"/>
      <c r="C109" s="165"/>
      <c r="D109" s="166"/>
      <c r="E109" s="22"/>
      <c r="F109" s="157" t="s">
        <v>89</v>
      </c>
      <c r="G109" s="157"/>
      <c r="H109" s="157"/>
      <c r="I109" s="157"/>
      <c r="J109" s="157"/>
      <c r="K109" s="43"/>
      <c r="L109" s="157" t="s">
        <v>19</v>
      </c>
      <c r="M109" s="157"/>
      <c r="N109" s="157"/>
      <c r="O109" s="43"/>
      <c r="P109" s="157" t="s">
        <v>10</v>
      </c>
      <c r="Q109" s="157"/>
      <c r="R109" s="26"/>
      <c r="S109" s="56"/>
      <c r="T109" s="25"/>
      <c r="U109" s="165"/>
      <c r="V109" s="166"/>
      <c r="W109" s="22"/>
      <c r="X109" s="157" t="s">
        <v>89</v>
      </c>
      <c r="Y109" s="157"/>
      <c r="Z109" s="157"/>
      <c r="AA109" s="157"/>
      <c r="AB109" s="157"/>
      <c r="AC109" s="43"/>
      <c r="AD109" s="157" t="s">
        <v>19</v>
      </c>
      <c r="AE109" s="157"/>
      <c r="AF109" s="157"/>
      <c r="AG109" s="43"/>
      <c r="AH109" s="157" t="s">
        <v>10</v>
      </c>
      <c r="AI109" s="157"/>
      <c r="AJ109" s="26"/>
    </row>
    <row r="110" spans="1:36" ht="5.0999999999999996" customHeight="1" x14ac:dyDescent="0.25">
      <c r="B110" s="9"/>
      <c r="C110" s="165"/>
      <c r="D110" s="16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10"/>
      <c r="T110" s="9"/>
      <c r="U110" s="165"/>
      <c r="V110" s="166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10"/>
    </row>
    <row r="111" spans="1:36" ht="6.6" customHeight="1" x14ac:dyDescent="0.25">
      <c r="B111" s="9"/>
      <c r="C111" s="167"/>
      <c r="D111" s="168"/>
      <c r="E111" s="27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0"/>
      <c r="T111" s="9"/>
      <c r="U111" s="167"/>
      <c r="V111" s="168"/>
      <c r="W111" s="27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0"/>
    </row>
    <row r="112" spans="1:36" ht="0.95" customHeight="1" x14ac:dyDescent="0.25">
      <c r="B112" s="9"/>
      <c r="C112" s="4"/>
      <c r="D112" s="4"/>
      <c r="E112" s="27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0"/>
      <c r="T112" s="9"/>
      <c r="U112" s="4"/>
      <c r="V112" s="4"/>
      <c r="W112" s="27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0"/>
    </row>
    <row r="113" spans="1:36" ht="18" customHeight="1" x14ac:dyDescent="0.25">
      <c r="B113" s="9"/>
      <c r="C113" s="183" t="str">
        <f>IF(VLOOKUP(A95,'BD InterCOABQ '!$A:P,12,FALSE)="","",VLOOKUP(A95,'BD InterCOABQ '!$A:P,12,FALSE))</f>
        <v/>
      </c>
      <c r="D113" s="184"/>
      <c r="E113" s="4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0"/>
      <c r="T113" s="9"/>
      <c r="U113" s="183" t="str">
        <f>IF(VLOOKUP(S95,'BD InterCOABQ '!$A:AH,12,FALSE)="","",VLOOKUP(S95,'BD InterCOABQ '!$A:AH,12,FALSE))</f>
        <v/>
      </c>
      <c r="V113" s="184"/>
      <c r="W113" s="4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0"/>
    </row>
    <row r="114" spans="1:36" ht="5.45" customHeight="1" x14ac:dyDescent="0.25">
      <c r="B114" s="14"/>
      <c r="C114" s="185" t="s">
        <v>7</v>
      </c>
      <c r="D114" s="185"/>
      <c r="E114" s="15"/>
      <c r="F114" s="185" t="s">
        <v>20</v>
      </c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6"/>
      <c r="T114" s="14"/>
      <c r="U114" s="185" t="s">
        <v>7</v>
      </c>
      <c r="V114" s="185"/>
      <c r="W114" s="15"/>
      <c r="X114" s="185" t="s">
        <v>20</v>
      </c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6"/>
    </row>
    <row r="115" spans="1:36" ht="9" customHeight="1" x14ac:dyDescent="0.25"/>
    <row r="116" spans="1:36" s="1" customFormat="1" ht="2.4500000000000002" customHeight="1" x14ac:dyDescent="0.25">
      <c r="A116" s="58"/>
      <c r="B116" s="6">
        <v>11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8"/>
      <c r="S116" s="52"/>
      <c r="T116" s="6">
        <v>12</v>
      </c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8"/>
    </row>
    <row r="117" spans="1:36" ht="13.5" customHeight="1" x14ac:dyDescent="0.25">
      <c r="A117" s="57" t="str">
        <f>11&amp;AL$1</f>
        <v>11BBV</v>
      </c>
      <c r="B117" s="9"/>
      <c r="C117" s="5"/>
      <c r="D117" s="156" t="s">
        <v>108</v>
      </c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44"/>
      <c r="R117" s="10"/>
      <c r="S117" s="53" t="str">
        <f>12&amp;$AL$1</f>
        <v>12BBV</v>
      </c>
      <c r="T117" s="9"/>
      <c r="U117" s="5"/>
      <c r="V117" s="156" t="s">
        <v>108</v>
      </c>
      <c r="W117" s="156"/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6"/>
      <c r="AH117" s="156"/>
      <c r="AI117" s="44"/>
      <c r="AJ117" s="10"/>
    </row>
    <row r="118" spans="1:36" ht="9.9499999999999993" customHeight="1" x14ac:dyDescent="0.25">
      <c r="B118" s="9"/>
      <c r="D118" s="156" t="str">
        <f>$B$3</f>
        <v>Plantel 2 Amealco</v>
      </c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45"/>
      <c r="R118" s="10"/>
      <c r="T118" s="9"/>
      <c r="V118" s="156" t="str">
        <f>$B$3</f>
        <v>Plantel 2 Amealco</v>
      </c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45"/>
      <c r="AJ118" s="10"/>
    </row>
    <row r="119" spans="1:36" s="3" customFormat="1" ht="9.6" customHeight="1" x14ac:dyDescent="0.2">
      <c r="A119" s="57"/>
      <c r="B119" s="11"/>
      <c r="D119" s="162" t="str">
        <f>$B$4</f>
        <v>Béisbol</v>
      </c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46"/>
      <c r="R119" s="13"/>
      <c r="S119" s="54"/>
      <c r="T119" s="11"/>
      <c r="V119" s="162" t="str">
        <f>$B$4</f>
        <v>Béisbol</v>
      </c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46"/>
      <c r="AJ119" s="13"/>
    </row>
    <row r="120" spans="1:36" ht="2.1" customHeight="1" x14ac:dyDescent="0.25">
      <c r="B120" s="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0"/>
      <c r="T120" s="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0"/>
    </row>
    <row r="121" spans="1:36" ht="13.5" customHeight="1" x14ac:dyDescent="0.25">
      <c r="B121" s="9"/>
      <c r="C121" s="163"/>
      <c r="D121" s="164"/>
      <c r="E121" s="5"/>
      <c r="F121" s="169" t="str">
        <f>VLOOKUP(A117,'BD InterCOABQ '!$A:P,8,FALSE)&amp;" "&amp;VLOOKUP(A117,'BD InterCOABQ '!$A:P,9,FALSE)&amp;" "&amp;VLOOKUP(A117,'BD InterCOABQ '!$A:P,7,FALSE)</f>
        <v xml:space="preserve">  </v>
      </c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1"/>
      <c r="R121" s="10"/>
      <c r="T121" s="9"/>
      <c r="U121" s="163"/>
      <c r="V121" s="164"/>
      <c r="W121" s="5"/>
      <c r="X121" s="169" t="str">
        <f>VLOOKUP(S117,'BD InterCOABQ '!$A:AH,8,FALSE)&amp;" "&amp;VLOOKUP(S117,'BD InterCOABQ '!$A:AH,9,FALSE)&amp;" "&amp;VLOOKUP(S117,'BD InterCOABQ '!$A:AH,7,FALSE)</f>
        <v xml:space="preserve">  </v>
      </c>
      <c r="Y121" s="170"/>
      <c r="Z121" s="170"/>
      <c r="AA121" s="170"/>
      <c r="AB121" s="170"/>
      <c r="AC121" s="170"/>
      <c r="AD121" s="170"/>
      <c r="AE121" s="170"/>
      <c r="AF121" s="170"/>
      <c r="AG121" s="170"/>
      <c r="AH121" s="170"/>
      <c r="AI121" s="171"/>
      <c r="AJ121" s="10"/>
    </row>
    <row r="122" spans="1:36" ht="13.5" customHeight="1" x14ac:dyDescent="0.25">
      <c r="B122" s="9"/>
      <c r="C122" s="165"/>
      <c r="D122" s="166"/>
      <c r="E122" s="5"/>
      <c r="F122" s="172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4"/>
      <c r="R122" s="10"/>
      <c r="T122" s="9"/>
      <c r="U122" s="165"/>
      <c r="V122" s="166"/>
      <c r="W122" s="5"/>
      <c r="X122" s="172"/>
      <c r="Y122" s="173"/>
      <c r="Z122" s="173"/>
      <c r="AA122" s="173"/>
      <c r="AB122" s="173"/>
      <c r="AC122" s="173"/>
      <c r="AD122" s="173"/>
      <c r="AE122" s="173"/>
      <c r="AF122" s="173"/>
      <c r="AG122" s="173"/>
      <c r="AH122" s="173"/>
      <c r="AI122" s="174"/>
      <c r="AJ122" s="10"/>
    </row>
    <row r="123" spans="1:36" s="20" customFormat="1" ht="6.6" customHeight="1" x14ac:dyDescent="0.25">
      <c r="A123" s="60"/>
      <c r="B123" s="18"/>
      <c r="C123" s="165"/>
      <c r="D123" s="166"/>
      <c r="E123" s="17"/>
      <c r="F123" s="157" t="s">
        <v>17</v>
      </c>
      <c r="G123" s="157"/>
      <c r="H123" s="157"/>
      <c r="I123" s="157"/>
      <c r="J123" s="157"/>
      <c r="K123" s="43"/>
      <c r="L123" s="157" t="s">
        <v>18</v>
      </c>
      <c r="M123" s="157"/>
      <c r="N123" s="157"/>
      <c r="O123" s="43"/>
      <c r="P123" s="157" t="s">
        <v>4</v>
      </c>
      <c r="Q123" s="157"/>
      <c r="R123" s="24"/>
      <c r="S123" s="55"/>
      <c r="T123" s="18"/>
      <c r="U123" s="165"/>
      <c r="V123" s="166"/>
      <c r="W123" s="17"/>
      <c r="X123" s="157" t="s">
        <v>17</v>
      </c>
      <c r="Y123" s="157"/>
      <c r="Z123" s="157"/>
      <c r="AA123" s="157"/>
      <c r="AB123" s="157"/>
      <c r="AC123" s="43"/>
      <c r="AD123" s="157" t="s">
        <v>18</v>
      </c>
      <c r="AE123" s="157"/>
      <c r="AF123" s="157"/>
      <c r="AG123" s="43"/>
      <c r="AH123" s="157" t="s">
        <v>4</v>
      </c>
      <c r="AI123" s="157"/>
      <c r="AJ123" s="24"/>
    </row>
    <row r="124" spans="1:36" ht="2.4500000000000002" customHeight="1" x14ac:dyDescent="0.25">
      <c r="B124" s="9"/>
      <c r="C124" s="165"/>
      <c r="D124" s="16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10"/>
      <c r="T124" s="9"/>
      <c r="U124" s="165"/>
      <c r="V124" s="166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10"/>
    </row>
    <row r="125" spans="1:36" ht="12.95" customHeight="1" x14ac:dyDescent="0.25">
      <c r="B125" s="9"/>
      <c r="C125" s="165"/>
      <c r="D125" s="166"/>
      <c r="E125" s="5"/>
      <c r="F125" s="158" t="str">
        <f>IF(VLOOKUP(A117,'BD InterCOABQ '!$A:P,11,FALSE)="","",VLOOKUP(A117,'BD InterCOABQ '!$A:P,11,FALSE))</f>
        <v/>
      </c>
      <c r="G125" s="159"/>
      <c r="H125" s="159"/>
      <c r="I125" s="159"/>
      <c r="J125" s="159"/>
      <c r="K125" s="159"/>
      <c r="L125" s="160"/>
      <c r="M125" s="29"/>
      <c r="N125" s="161" t="str">
        <f>IF(VLOOKUP(A117,'BD InterCOABQ '!$A:P,10,FALSE)="","",VLOOKUP(A117,'BD InterCOABQ '!$A:P,10,FALSE))</f>
        <v/>
      </c>
      <c r="O125" s="161"/>
      <c r="P125" s="161"/>
      <c r="Q125" s="161"/>
      <c r="R125" s="10"/>
      <c r="T125" s="9"/>
      <c r="U125" s="165"/>
      <c r="V125" s="166"/>
      <c r="W125" s="5"/>
      <c r="X125" s="158" t="str">
        <f>IF(VLOOKUP(S117,'BD InterCOABQ '!$A:AH,11,FALSE)="","",VLOOKUP(S117,'BD InterCOABQ '!$A:AH,11,FALSE))</f>
        <v/>
      </c>
      <c r="Y125" s="159"/>
      <c r="Z125" s="159"/>
      <c r="AA125" s="159"/>
      <c r="AB125" s="159"/>
      <c r="AC125" s="159"/>
      <c r="AD125" s="160"/>
      <c r="AE125" s="29"/>
      <c r="AF125" s="161" t="str">
        <f>IF(VLOOKUP(S117,'BD InterCOABQ '!$A:AH,10,FALSE)="","",VLOOKUP(S117,'BD InterCOABQ '!$A:AH,10,FALSE))</f>
        <v/>
      </c>
      <c r="AG125" s="161"/>
      <c r="AH125" s="161"/>
      <c r="AI125" s="161"/>
      <c r="AJ125" s="10"/>
    </row>
    <row r="126" spans="1:36" ht="0.95" customHeight="1" x14ac:dyDescent="0.25">
      <c r="B126" s="9"/>
      <c r="C126" s="165"/>
      <c r="D126" s="166"/>
      <c r="E126" s="5"/>
      <c r="F126" s="5"/>
      <c r="G126" s="5"/>
      <c r="H126" s="5"/>
      <c r="I126" s="5"/>
      <c r="J126" s="5"/>
      <c r="K126" s="5"/>
      <c r="L126" s="4"/>
      <c r="M126" s="4"/>
      <c r="N126" s="4"/>
      <c r="O126" s="4"/>
      <c r="P126" s="4"/>
      <c r="Q126" s="4"/>
      <c r="R126" s="10"/>
      <c r="T126" s="9"/>
      <c r="U126" s="165"/>
      <c r="V126" s="166"/>
      <c r="W126" s="5"/>
      <c r="X126" s="5"/>
      <c r="Y126" s="5"/>
      <c r="Z126" s="5"/>
      <c r="AA126" s="5"/>
      <c r="AB126" s="5"/>
      <c r="AC126" s="5"/>
      <c r="AD126" s="4"/>
      <c r="AE126" s="4"/>
      <c r="AF126" s="4"/>
      <c r="AG126" s="4"/>
      <c r="AH126" s="4"/>
      <c r="AI126" s="4"/>
      <c r="AJ126" s="10"/>
    </row>
    <row r="127" spans="1:36" s="3" customFormat="1" ht="6.6" customHeight="1" x14ac:dyDescent="0.2">
      <c r="A127" s="57"/>
      <c r="B127" s="11"/>
      <c r="C127" s="165"/>
      <c r="D127" s="166"/>
      <c r="E127" s="12"/>
      <c r="F127" s="157" t="s">
        <v>0</v>
      </c>
      <c r="G127" s="157"/>
      <c r="H127" s="157"/>
      <c r="I127" s="157"/>
      <c r="J127" s="157"/>
      <c r="K127" s="157"/>
      <c r="L127" s="157"/>
      <c r="M127" s="28"/>
      <c r="N127" s="157" t="s">
        <v>9</v>
      </c>
      <c r="O127" s="157"/>
      <c r="P127" s="157"/>
      <c r="Q127" s="157"/>
      <c r="R127" s="13"/>
      <c r="S127" s="54"/>
      <c r="T127" s="11"/>
      <c r="U127" s="165"/>
      <c r="V127" s="166"/>
      <c r="W127" s="12"/>
      <c r="X127" s="157" t="s">
        <v>0</v>
      </c>
      <c r="Y127" s="157"/>
      <c r="Z127" s="157"/>
      <c r="AA127" s="157"/>
      <c r="AB127" s="157"/>
      <c r="AC127" s="157"/>
      <c r="AD127" s="157"/>
      <c r="AE127" s="28"/>
      <c r="AF127" s="157" t="s">
        <v>9</v>
      </c>
      <c r="AG127" s="157"/>
      <c r="AH127" s="157"/>
      <c r="AI127" s="157"/>
      <c r="AJ127" s="13"/>
    </row>
    <row r="128" spans="1:36" ht="0.95" customHeight="1" x14ac:dyDescent="0.25">
      <c r="B128" s="9"/>
      <c r="C128" s="165"/>
      <c r="D128" s="166"/>
      <c r="E128" s="5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10"/>
      <c r="T128" s="9"/>
      <c r="U128" s="165"/>
      <c r="V128" s="166"/>
      <c r="W128" s="5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10"/>
    </row>
    <row r="129" spans="1:36" ht="12.6" customHeight="1" x14ac:dyDescent="0.25">
      <c r="B129" s="9"/>
      <c r="C129" s="165"/>
      <c r="D129" s="166"/>
      <c r="E129" s="5"/>
      <c r="F129" s="181" t="str">
        <f>IF(VLOOKUP(A117,'BD InterCOABQ '!$A:P,14,FALSE)="","",VLOOKUP(A117,'BD InterCOABQ '!$A:P,14,FALSE))</f>
        <v/>
      </c>
      <c r="G129" s="181"/>
      <c r="H129" s="181"/>
      <c r="I129" s="181"/>
      <c r="J129" s="181"/>
      <c r="K129" s="5"/>
      <c r="L129" s="181" t="str">
        <f>IF(VLOOKUP(A117,'BD InterCOABQ '!$A:P,13,FALSE)="","",VLOOKUP(A117,'BD InterCOABQ '!$A:P,13,FALSE))</f>
        <v/>
      </c>
      <c r="M129" s="181"/>
      <c r="N129" s="181"/>
      <c r="O129" s="4"/>
      <c r="P129" s="181" t="str">
        <f>IF(VLOOKUP(A117,'BD InterCOABQ '!$A:P,15,FALSE)="","",VLOOKUP(A117,'BD InterCOABQ '!$A:P,15,FALSE))</f>
        <v/>
      </c>
      <c r="Q129" s="181"/>
      <c r="R129" s="10"/>
      <c r="T129" s="9"/>
      <c r="U129" s="165"/>
      <c r="V129" s="166"/>
      <c r="W129" s="5"/>
      <c r="X129" s="181" t="str">
        <f>IF(VLOOKUP(S117,'BD InterCOABQ '!$A:AH,14,FALSE)="","",VLOOKUP(S117,'BD InterCOABQ '!$A:AH,14,FALSE))</f>
        <v/>
      </c>
      <c r="Y129" s="181"/>
      <c r="Z129" s="181"/>
      <c r="AA129" s="181"/>
      <c r="AB129" s="181"/>
      <c r="AC129" s="5"/>
      <c r="AD129" s="181" t="str">
        <f>IF(VLOOKUP(S117,'BD InterCOABQ '!$A:AH,13,FALSE)="","",VLOOKUP(S117,'BD InterCOABQ '!$A:AH,13,FALSE))</f>
        <v/>
      </c>
      <c r="AE129" s="181"/>
      <c r="AF129" s="181"/>
      <c r="AG129" s="4"/>
      <c r="AH129" s="181" t="str">
        <f>IF(VLOOKUP(S117,'BD InterCOABQ '!$A:AH,15,FALSE)="","",VLOOKUP(S117,'BD InterCOABQ '!$A:AH,15,FALSE))</f>
        <v/>
      </c>
      <c r="AI129" s="181"/>
      <c r="AJ129" s="10"/>
    </row>
    <row r="130" spans="1:36" ht="1.5" customHeight="1" x14ac:dyDescent="0.25">
      <c r="B130" s="9"/>
      <c r="C130" s="165"/>
      <c r="D130" s="166"/>
      <c r="E130" s="5"/>
      <c r="F130" s="4"/>
      <c r="G130" s="4"/>
      <c r="H130" s="4"/>
      <c r="I130" s="5"/>
      <c r="J130" s="5"/>
      <c r="K130" s="5"/>
      <c r="L130" s="4"/>
      <c r="M130" s="4"/>
      <c r="N130" s="4"/>
      <c r="O130" s="4"/>
      <c r="P130" s="4"/>
      <c r="Q130" s="4"/>
      <c r="R130" s="10"/>
      <c r="T130" s="9"/>
      <c r="U130" s="165"/>
      <c r="V130" s="166"/>
      <c r="W130" s="5"/>
      <c r="X130" s="4"/>
      <c r="Y130" s="4"/>
      <c r="Z130" s="4"/>
      <c r="AA130" s="5"/>
      <c r="AB130" s="5"/>
      <c r="AC130" s="5"/>
      <c r="AD130" s="4"/>
      <c r="AE130" s="4"/>
      <c r="AF130" s="4"/>
      <c r="AG130" s="4"/>
      <c r="AH130" s="4"/>
      <c r="AI130" s="4"/>
      <c r="AJ130" s="10"/>
    </row>
    <row r="131" spans="1:36" s="21" customFormat="1" ht="6.6" customHeight="1" x14ac:dyDescent="0.25">
      <c r="A131" s="61"/>
      <c r="B131" s="25"/>
      <c r="C131" s="165"/>
      <c r="D131" s="166"/>
      <c r="E131" s="22"/>
      <c r="F131" s="157" t="s">
        <v>89</v>
      </c>
      <c r="G131" s="157"/>
      <c r="H131" s="157"/>
      <c r="I131" s="157"/>
      <c r="J131" s="157"/>
      <c r="K131" s="43"/>
      <c r="L131" s="157" t="s">
        <v>19</v>
      </c>
      <c r="M131" s="157"/>
      <c r="N131" s="157"/>
      <c r="O131" s="43"/>
      <c r="P131" s="157" t="s">
        <v>10</v>
      </c>
      <c r="Q131" s="157"/>
      <c r="R131" s="26"/>
      <c r="S131" s="56"/>
      <c r="T131" s="25"/>
      <c r="U131" s="165"/>
      <c r="V131" s="166"/>
      <c r="W131" s="22"/>
      <c r="X131" s="157" t="s">
        <v>89</v>
      </c>
      <c r="Y131" s="157"/>
      <c r="Z131" s="157"/>
      <c r="AA131" s="157"/>
      <c r="AB131" s="157"/>
      <c r="AC131" s="43"/>
      <c r="AD131" s="157" t="s">
        <v>19</v>
      </c>
      <c r="AE131" s="157"/>
      <c r="AF131" s="157"/>
      <c r="AG131" s="43"/>
      <c r="AH131" s="157" t="s">
        <v>10</v>
      </c>
      <c r="AI131" s="157"/>
      <c r="AJ131" s="26"/>
    </row>
    <row r="132" spans="1:36" ht="5.0999999999999996" customHeight="1" x14ac:dyDescent="0.25">
      <c r="B132" s="9"/>
      <c r="C132" s="165"/>
      <c r="D132" s="16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10"/>
      <c r="T132" s="9"/>
      <c r="U132" s="165"/>
      <c r="V132" s="166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10"/>
    </row>
    <row r="133" spans="1:36" ht="6.6" customHeight="1" x14ac:dyDescent="0.25">
      <c r="B133" s="9"/>
      <c r="C133" s="167"/>
      <c r="D133" s="168"/>
      <c r="E133" s="27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0"/>
      <c r="T133" s="9"/>
      <c r="U133" s="167"/>
      <c r="V133" s="168"/>
      <c r="W133" s="27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0"/>
    </row>
    <row r="134" spans="1:36" ht="0.95" customHeight="1" x14ac:dyDescent="0.25">
      <c r="B134" s="9"/>
      <c r="C134" s="4"/>
      <c r="D134" s="4"/>
      <c r="E134" s="27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0"/>
      <c r="T134" s="9"/>
      <c r="U134" s="4"/>
      <c r="V134" s="4"/>
      <c r="W134" s="27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0"/>
    </row>
    <row r="135" spans="1:36" ht="18" customHeight="1" x14ac:dyDescent="0.25">
      <c r="B135" s="9"/>
      <c r="C135" s="183" t="str">
        <f>IF(VLOOKUP(A117,'BD InterCOABQ '!$A:P,12,FALSE)="","",VLOOKUP(A117,'BD InterCOABQ '!$A:P,12,FALSE))</f>
        <v/>
      </c>
      <c r="D135" s="184"/>
      <c r="E135" s="4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0"/>
      <c r="T135" s="9"/>
      <c r="U135" s="183" t="str">
        <f>IF(VLOOKUP(S117,'BD InterCOABQ '!$A:AH,12,FALSE)="","",VLOOKUP(S117,'BD InterCOABQ '!$A:AH,12,FALSE))</f>
        <v/>
      </c>
      <c r="V135" s="184"/>
      <c r="W135" s="4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0"/>
    </row>
    <row r="136" spans="1:36" ht="5.45" customHeight="1" x14ac:dyDescent="0.25">
      <c r="B136" s="14"/>
      <c r="C136" s="185" t="s">
        <v>7</v>
      </c>
      <c r="D136" s="185"/>
      <c r="E136" s="15"/>
      <c r="F136" s="185" t="s">
        <v>20</v>
      </c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6"/>
      <c r="T136" s="14"/>
      <c r="U136" s="185" t="s">
        <v>7</v>
      </c>
      <c r="V136" s="185"/>
      <c r="W136" s="15"/>
      <c r="X136" s="185" t="s">
        <v>20</v>
      </c>
      <c r="Y136" s="185"/>
      <c r="Z136" s="185"/>
      <c r="AA136" s="185"/>
      <c r="AB136" s="185"/>
      <c r="AC136" s="185"/>
      <c r="AD136" s="185"/>
      <c r="AE136" s="185"/>
      <c r="AF136" s="185"/>
      <c r="AG136" s="185"/>
      <c r="AH136" s="185"/>
      <c r="AI136" s="185"/>
      <c r="AJ136" s="16"/>
    </row>
    <row r="137" spans="1:36" ht="9" customHeight="1" x14ac:dyDescent="0.25"/>
    <row r="138" spans="1:36" s="1" customFormat="1" ht="2.4500000000000002" customHeight="1" x14ac:dyDescent="0.25">
      <c r="A138" s="58"/>
      <c r="B138" s="6">
        <v>13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8"/>
      <c r="S138" s="52"/>
      <c r="T138" s="6">
        <v>14</v>
      </c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8"/>
    </row>
    <row r="139" spans="1:36" ht="13.5" customHeight="1" x14ac:dyDescent="0.25">
      <c r="A139" s="57" t="str">
        <f>13&amp;AL$1</f>
        <v>13BBV</v>
      </c>
      <c r="B139" s="9"/>
      <c r="C139" s="5"/>
      <c r="D139" s="156" t="s">
        <v>108</v>
      </c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44"/>
      <c r="R139" s="10"/>
      <c r="S139" s="53" t="str">
        <f>14&amp;$AL$1</f>
        <v>14BBV</v>
      </c>
      <c r="T139" s="9"/>
      <c r="U139" s="5"/>
      <c r="V139" s="156" t="s">
        <v>108</v>
      </c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6"/>
      <c r="AI139" s="44"/>
      <c r="AJ139" s="10"/>
    </row>
    <row r="140" spans="1:36" ht="9.9499999999999993" customHeight="1" x14ac:dyDescent="0.25">
      <c r="B140" s="9"/>
      <c r="D140" s="156" t="str">
        <f>$B$3</f>
        <v>Plantel 2 Amealco</v>
      </c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45"/>
      <c r="R140" s="10"/>
      <c r="T140" s="9"/>
      <c r="V140" s="156" t="str">
        <f>$B$3</f>
        <v>Plantel 2 Amealco</v>
      </c>
      <c r="W140" s="156"/>
      <c r="X140" s="156"/>
      <c r="Y140" s="156"/>
      <c r="Z140" s="156"/>
      <c r="AA140" s="156"/>
      <c r="AB140" s="156"/>
      <c r="AC140" s="156"/>
      <c r="AD140" s="156"/>
      <c r="AE140" s="156"/>
      <c r="AF140" s="156"/>
      <c r="AG140" s="156"/>
      <c r="AH140" s="156"/>
      <c r="AI140" s="45"/>
      <c r="AJ140" s="10"/>
    </row>
    <row r="141" spans="1:36" s="3" customFormat="1" ht="9.6" customHeight="1" x14ac:dyDescent="0.2">
      <c r="A141" s="57"/>
      <c r="B141" s="11"/>
      <c r="D141" s="162" t="str">
        <f>$B$4</f>
        <v>Béisbol</v>
      </c>
      <c r="E141" s="162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46"/>
      <c r="R141" s="13"/>
      <c r="S141" s="54"/>
      <c r="T141" s="11"/>
      <c r="V141" s="162" t="str">
        <f>$B$4</f>
        <v>Béisbol</v>
      </c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46"/>
      <c r="AJ141" s="13"/>
    </row>
    <row r="142" spans="1:36" ht="2.1" customHeight="1" x14ac:dyDescent="0.25">
      <c r="B142" s="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0"/>
      <c r="T142" s="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0"/>
    </row>
    <row r="143" spans="1:36" ht="13.5" customHeight="1" x14ac:dyDescent="0.25">
      <c r="B143" s="9"/>
      <c r="C143" s="163"/>
      <c r="D143" s="164"/>
      <c r="E143" s="5"/>
      <c r="F143" s="169" t="str">
        <f>VLOOKUP(A139,'BD InterCOABQ '!$A:P,8,FALSE)&amp;" "&amp;VLOOKUP(A139,'BD InterCOABQ '!$A:P,9,FALSE)&amp;" "&amp;VLOOKUP(A139,'BD InterCOABQ '!$A:P,7,FALSE)</f>
        <v xml:space="preserve">  </v>
      </c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1"/>
      <c r="R143" s="10"/>
      <c r="T143" s="9"/>
      <c r="U143" s="163"/>
      <c r="V143" s="164"/>
      <c r="W143" s="5"/>
      <c r="X143" s="169" t="str">
        <f>VLOOKUP(S139,'BD InterCOABQ '!$A:AH,8,FALSE)&amp;" "&amp;VLOOKUP(S139,'BD InterCOABQ '!$A:AH,9,FALSE)&amp;" "&amp;VLOOKUP(S139,'BD InterCOABQ '!$A:AH,7,FALSE)</f>
        <v xml:space="preserve">  </v>
      </c>
      <c r="Y143" s="170"/>
      <c r="Z143" s="170"/>
      <c r="AA143" s="170"/>
      <c r="AB143" s="170"/>
      <c r="AC143" s="170"/>
      <c r="AD143" s="170"/>
      <c r="AE143" s="170"/>
      <c r="AF143" s="170"/>
      <c r="AG143" s="170"/>
      <c r="AH143" s="170"/>
      <c r="AI143" s="171"/>
      <c r="AJ143" s="10"/>
    </row>
    <row r="144" spans="1:36" ht="13.5" customHeight="1" x14ac:dyDescent="0.25">
      <c r="B144" s="9"/>
      <c r="C144" s="165"/>
      <c r="D144" s="166"/>
      <c r="E144" s="5"/>
      <c r="F144" s="172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4"/>
      <c r="R144" s="10"/>
      <c r="T144" s="9"/>
      <c r="U144" s="165"/>
      <c r="V144" s="166"/>
      <c r="W144" s="5"/>
      <c r="X144" s="172"/>
      <c r="Y144" s="173"/>
      <c r="Z144" s="173"/>
      <c r="AA144" s="173"/>
      <c r="AB144" s="173"/>
      <c r="AC144" s="173"/>
      <c r="AD144" s="173"/>
      <c r="AE144" s="173"/>
      <c r="AF144" s="173"/>
      <c r="AG144" s="173"/>
      <c r="AH144" s="173"/>
      <c r="AI144" s="174"/>
      <c r="AJ144" s="10"/>
    </row>
    <row r="145" spans="1:36" s="20" customFormat="1" ht="6.6" customHeight="1" x14ac:dyDescent="0.25">
      <c r="A145" s="60"/>
      <c r="B145" s="18"/>
      <c r="C145" s="165"/>
      <c r="D145" s="166"/>
      <c r="E145" s="17"/>
      <c r="F145" s="157" t="s">
        <v>17</v>
      </c>
      <c r="G145" s="157"/>
      <c r="H145" s="157"/>
      <c r="I145" s="157"/>
      <c r="J145" s="157"/>
      <c r="K145" s="43"/>
      <c r="L145" s="157" t="s">
        <v>18</v>
      </c>
      <c r="M145" s="157"/>
      <c r="N145" s="157"/>
      <c r="O145" s="43"/>
      <c r="P145" s="157" t="s">
        <v>4</v>
      </c>
      <c r="Q145" s="157"/>
      <c r="R145" s="24"/>
      <c r="S145" s="55"/>
      <c r="T145" s="18"/>
      <c r="U145" s="165"/>
      <c r="V145" s="166"/>
      <c r="W145" s="17"/>
      <c r="X145" s="157" t="s">
        <v>17</v>
      </c>
      <c r="Y145" s="157"/>
      <c r="Z145" s="157"/>
      <c r="AA145" s="157"/>
      <c r="AB145" s="157"/>
      <c r="AC145" s="43"/>
      <c r="AD145" s="157" t="s">
        <v>18</v>
      </c>
      <c r="AE145" s="157"/>
      <c r="AF145" s="157"/>
      <c r="AG145" s="43"/>
      <c r="AH145" s="157" t="s">
        <v>4</v>
      </c>
      <c r="AI145" s="157"/>
      <c r="AJ145" s="24"/>
    </row>
    <row r="146" spans="1:36" ht="2.4500000000000002" customHeight="1" x14ac:dyDescent="0.25">
      <c r="B146" s="9"/>
      <c r="C146" s="165"/>
      <c r="D146" s="16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10"/>
      <c r="T146" s="9"/>
      <c r="U146" s="165"/>
      <c r="V146" s="166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10"/>
    </row>
    <row r="147" spans="1:36" ht="12.95" customHeight="1" x14ac:dyDescent="0.25">
      <c r="B147" s="9"/>
      <c r="C147" s="165"/>
      <c r="D147" s="166"/>
      <c r="E147" s="5"/>
      <c r="F147" s="158" t="str">
        <f>IF(VLOOKUP(A139,'BD InterCOABQ '!$A:P,11,FALSE)="","",VLOOKUP(A139,'BD InterCOABQ '!$A:P,11,FALSE))</f>
        <v/>
      </c>
      <c r="G147" s="159"/>
      <c r="H147" s="159"/>
      <c r="I147" s="159"/>
      <c r="J147" s="159"/>
      <c r="K147" s="159"/>
      <c r="L147" s="160"/>
      <c r="M147" s="29"/>
      <c r="N147" s="161" t="str">
        <f>IF(VLOOKUP(A139,'BD InterCOABQ '!$A:P,10,FALSE)="","",VLOOKUP(A139,'BD InterCOABQ '!$A:P,10,FALSE))</f>
        <v/>
      </c>
      <c r="O147" s="161"/>
      <c r="P147" s="161"/>
      <c r="Q147" s="161"/>
      <c r="R147" s="10"/>
      <c r="T147" s="9"/>
      <c r="U147" s="165"/>
      <c r="V147" s="166"/>
      <c r="W147" s="5"/>
      <c r="X147" s="158" t="str">
        <f>IF(VLOOKUP(S139,'BD InterCOABQ '!$A:AH,11,FALSE)="","",VLOOKUP(S139,'BD InterCOABQ '!$A:AH,11,FALSE))</f>
        <v/>
      </c>
      <c r="Y147" s="159"/>
      <c r="Z147" s="159"/>
      <c r="AA147" s="159"/>
      <c r="AB147" s="159"/>
      <c r="AC147" s="159"/>
      <c r="AD147" s="160"/>
      <c r="AE147" s="29"/>
      <c r="AF147" s="161" t="str">
        <f>IF(VLOOKUP(S139,'BD InterCOABQ '!$A:AH,10,FALSE)="","",VLOOKUP(S139,'BD InterCOABQ '!$A:AH,10,FALSE))</f>
        <v/>
      </c>
      <c r="AG147" s="161"/>
      <c r="AH147" s="161"/>
      <c r="AI147" s="161"/>
      <c r="AJ147" s="10"/>
    </row>
    <row r="148" spans="1:36" ht="0.95" customHeight="1" x14ac:dyDescent="0.25">
      <c r="B148" s="9"/>
      <c r="C148" s="165"/>
      <c r="D148" s="166"/>
      <c r="E148" s="5"/>
      <c r="F148" s="5"/>
      <c r="G148" s="5"/>
      <c r="H148" s="5"/>
      <c r="I148" s="5"/>
      <c r="J148" s="5"/>
      <c r="K148" s="5"/>
      <c r="L148" s="4"/>
      <c r="M148" s="4"/>
      <c r="N148" s="4"/>
      <c r="O148" s="4"/>
      <c r="P148" s="4"/>
      <c r="Q148" s="4"/>
      <c r="R148" s="10"/>
      <c r="T148" s="9"/>
      <c r="U148" s="165"/>
      <c r="V148" s="166"/>
      <c r="W148" s="5"/>
      <c r="X148" s="5"/>
      <c r="Y148" s="5"/>
      <c r="Z148" s="5"/>
      <c r="AA148" s="5"/>
      <c r="AB148" s="5"/>
      <c r="AC148" s="5"/>
      <c r="AD148" s="4"/>
      <c r="AE148" s="4"/>
      <c r="AF148" s="4"/>
      <c r="AG148" s="4"/>
      <c r="AH148" s="4"/>
      <c r="AI148" s="4"/>
      <c r="AJ148" s="10"/>
    </row>
    <row r="149" spans="1:36" s="3" customFormat="1" ht="6.6" customHeight="1" x14ac:dyDescent="0.2">
      <c r="A149" s="57"/>
      <c r="B149" s="11"/>
      <c r="C149" s="165"/>
      <c r="D149" s="166"/>
      <c r="E149" s="12"/>
      <c r="F149" s="157" t="s">
        <v>0</v>
      </c>
      <c r="G149" s="157"/>
      <c r="H149" s="157"/>
      <c r="I149" s="157"/>
      <c r="J149" s="157"/>
      <c r="K149" s="157"/>
      <c r="L149" s="157"/>
      <c r="M149" s="28"/>
      <c r="N149" s="157" t="s">
        <v>9</v>
      </c>
      <c r="O149" s="157"/>
      <c r="P149" s="157"/>
      <c r="Q149" s="157"/>
      <c r="R149" s="13"/>
      <c r="S149" s="54"/>
      <c r="T149" s="11"/>
      <c r="U149" s="165"/>
      <c r="V149" s="166"/>
      <c r="W149" s="12"/>
      <c r="X149" s="157" t="s">
        <v>0</v>
      </c>
      <c r="Y149" s="157"/>
      <c r="Z149" s="157"/>
      <c r="AA149" s="157"/>
      <c r="AB149" s="157"/>
      <c r="AC149" s="157"/>
      <c r="AD149" s="157"/>
      <c r="AE149" s="28"/>
      <c r="AF149" s="157" t="s">
        <v>9</v>
      </c>
      <c r="AG149" s="157"/>
      <c r="AH149" s="157"/>
      <c r="AI149" s="157"/>
      <c r="AJ149" s="13"/>
    </row>
    <row r="150" spans="1:36" ht="0.95" customHeight="1" x14ac:dyDescent="0.25">
      <c r="B150" s="9"/>
      <c r="C150" s="165"/>
      <c r="D150" s="166"/>
      <c r="E150" s="5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10"/>
      <c r="T150" s="9"/>
      <c r="U150" s="165"/>
      <c r="V150" s="166"/>
      <c r="W150" s="5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10"/>
    </row>
    <row r="151" spans="1:36" ht="12.6" customHeight="1" x14ac:dyDescent="0.25">
      <c r="B151" s="9"/>
      <c r="C151" s="165"/>
      <c r="D151" s="166"/>
      <c r="E151" s="5"/>
      <c r="F151" s="181" t="str">
        <f>IF(VLOOKUP(A139,'BD InterCOABQ '!$A:P,14,FALSE)="","",VLOOKUP(A139,'BD InterCOABQ '!$A:P,14,FALSE))</f>
        <v/>
      </c>
      <c r="G151" s="181"/>
      <c r="H151" s="181"/>
      <c r="I151" s="181"/>
      <c r="J151" s="181"/>
      <c r="K151" s="5"/>
      <c r="L151" s="181" t="str">
        <f>IF(VLOOKUP(A139,'BD InterCOABQ '!$A:P,13,FALSE)="","",VLOOKUP(A139,'BD InterCOABQ '!$A:P,13,FALSE))</f>
        <v/>
      </c>
      <c r="M151" s="181"/>
      <c r="N151" s="181"/>
      <c r="O151" s="4"/>
      <c r="P151" s="181" t="str">
        <f>IF(VLOOKUP(A139,'BD InterCOABQ '!$A:P,15,FALSE)="","",VLOOKUP(A139,'BD InterCOABQ '!$A:P,15,FALSE))</f>
        <v/>
      </c>
      <c r="Q151" s="181"/>
      <c r="R151" s="10"/>
      <c r="T151" s="9"/>
      <c r="U151" s="165"/>
      <c r="V151" s="166"/>
      <c r="W151" s="5"/>
      <c r="X151" s="181" t="str">
        <f>IF(VLOOKUP(S139,'BD InterCOABQ '!$A:AH,14,FALSE)="","",VLOOKUP(S139,'BD InterCOABQ '!$A:AH,14,FALSE))</f>
        <v/>
      </c>
      <c r="Y151" s="181"/>
      <c r="Z151" s="181"/>
      <c r="AA151" s="181"/>
      <c r="AB151" s="181"/>
      <c r="AC151" s="5"/>
      <c r="AD151" s="181" t="str">
        <f>IF(VLOOKUP(S139,'BD InterCOABQ '!$A:AH,13,FALSE)="","",VLOOKUP(S139,'BD InterCOABQ '!$A:AH,13,FALSE))</f>
        <v/>
      </c>
      <c r="AE151" s="181"/>
      <c r="AF151" s="181"/>
      <c r="AG151" s="4"/>
      <c r="AH151" s="181" t="str">
        <f>IF(VLOOKUP(S139,'BD InterCOABQ '!$A:AH,15,FALSE)="","",VLOOKUP(S139,'BD InterCOABQ '!$A:AH,15,FALSE))</f>
        <v/>
      </c>
      <c r="AI151" s="181"/>
      <c r="AJ151" s="10"/>
    </row>
    <row r="152" spans="1:36" ht="1.5" customHeight="1" x14ac:dyDescent="0.25">
      <c r="B152" s="9"/>
      <c r="C152" s="165"/>
      <c r="D152" s="166"/>
      <c r="E152" s="5"/>
      <c r="F152" s="4"/>
      <c r="G152" s="4"/>
      <c r="H152" s="4"/>
      <c r="I152" s="5"/>
      <c r="J152" s="5"/>
      <c r="K152" s="5"/>
      <c r="L152" s="4"/>
      <c r="M152" s="4"/>
      <c r="N152" s="4"/>
      <c r="O152" s="4"/>
      <c r="P152" s="4"/>
      <c r="Q152" s="4"/>
      <c r="R152" s="10"/>
      <c r="T152" s="9"/>
      <c r="U152" s="165"/>
      <c r="V152" s="166"/>
      <c r="W152" s="5"/>
      <c r="X152" s="4"/>
      <c r="Y152" s="4"/>
      <c r="Z152" s="4"/>
      <c r="AA152" s="5"/>
      <c r="AB152" s="5"/>
      <c r="AC152" s="5"/>
      <c r="AD152" s="4"/>
      <c r="AE152" s="4"/>
      <c r="AF152" s="4"/>
      <c r="AG152" s="4"/>
      <c r="AH152" s="4"/>
      <c r="AI152" s="4"/>
      <c r="AJ152" s="10"/>
    </row>
    <row r="153" spans="1:36" s="21" customFormat="1" ht="6.6" customHeight="1" x14ac:dyDescent="0.25">
      <c r="A153" s="61"/>
      <c r="B153" s="25"/>
      <c r="C153" s="165"/>
      <c r="D153" s="166"/>
      <c r="E153" s="22"/>
      <c r="F153" s="157" t="s">
        <v>89</v>
      </c>
      <c r="G153" s="157"/>
      <c r="H153" s="157"/>
      <c r="I153" s="157"/>
      <c r="J153" s="157"/>
      <c r="K153" s="43"/>
      <c r="L153" s="157" t="s">
        <v>19</v>
      </c>
      <c r="M153" s="157"/>
      <c r="N153" s="157"/>
      <c r="O153" s="43"/>
      <c r="P153" s="157" t="s">
        <v>10</v>
      </c>
      <c r="Q153" s="157"/>
      <c r="R153" s="26"/>
      <c r="S153" s="56"/>
      <c r="T153" s="25"/>
      <c r="U153" s="165"/>
      <c r="V153" s="166"/>
      <c r="W153" s="22"/>
      <c r="X153" s="157" t="s">
        <v>89</v>
      </c>
      <c r="Y153" s="157"/>
      <c r="Z153" s="157"/>
      <c r="AA153" s="157"/>
      <c r="AB153" s="157"/>
      <c r="AC153" s="43"/>
      <c r="AD153" s="157" t="s">
        <v>19</v>
      </c>
      <c r="AE153" s="157"/>
      <c r="AF153" s="157"/>
      <c r="AG153" s="43"/>
      <c r="AH153" s="157" t="s">
        <v>10</v>
      </c>
      <c r="AI153" s="157"/>
      <c r="AJ153" s="26"/>
    </row>
    <row r="154" spans="1:36" ht="5.0999999999999996" customHeight="1" x14ac:dyDescent="0.25">
      <c r="B154" s="9"/>
      <c r="C154" s="165"/>
      <c r="D154" s="16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10"/>
      <c r="T154" s="9"/>
      <c r="U154" s="165"/>
      <c r="V154" s="166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10"/>
    </row>
    <row r="155" spans="1:36" ht="6.6" customHeight="1" x14ac:dyDescent="0.25">
      <c r="B155" s="9"/>
      <c r="C155" s="167"/>
      <c r="D155" s="168"/>
      <c r="E155" s="27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0"/>
      <c r="T155" s="9"/>
      <c r="U155" s="167"/>
      <c r="V155" s="168"/>
      <c r="W155" s="27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0"/>
    </row>
    <row r="156" spans="1:36" ht="0.95" customHeight="1" x14ac:dyDescent="0.25">
      <c r="B156" s="9"/>
      <c r="C156" s="4"/>
      <c r="D156" s="4"/>
      <c r="E156" s="27"/>
      <c r="F156" s="182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0"/>
      <c r="T156" s="9"/>
      <c r="U156" s="4"/>
      <c r="V156" s="4"/>
      <c r="W156" s="27"/>
      <c r="X156" s="182"/>
      <c r="Y156" s="182"/>
      <c r="Z156" s="182"/>
      <c r="AA156" s="182"/>
      <c r="AB156" s="182"/>
      <c r="AC156" s="182"/>
      <c r="AD156" s="182"/>
      <c r="AE156" s="182"/>
      <c r="AF156" s="182"/>
      <c r="AG156" s="182"/>
      <c r="AH156" s="182"/>
      <c r="AI156" s="182"/>
      <c r="AJ156" s="10"/>
    </row>
    <row r="157" spans="1:36" ht="18" customHeight="1" x14ac:dyDescent="0.25">
      <c r="B157" s="9"/>
      <c r="C157" s="183" t="str">
        <f>IF(VLOOKUP(A139,'BD InterCOABQ '!$A:P,12,FALSE)="","",VLOOKUP(A139,'BD InterCOABQ '!$A:P,12,FALSE))</f>
        <v/>
      </c>
      <c r="D157" s="184"/>
      <c r="E157" s="4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0"/>
      <c r="T157" s="9"/>
      <c r="U157" s="183" t="str">
        <f>IF(VLOOKUP(S139,'BD InterCOABQ '!$A:AH,12,FALSE)="","",VLOOKUP(S139,'BD InterCOABQ '!$A:AH,12,FALSE))</f>
        <v/>
      </c>
      <c r="V157" s="184"/>
      <c r="W157" s="4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0"/>
    </row>
    <row r="158" spans="1:36" ht="5.45" customHeight="1" x14ac:dyDescent="0.25">
      <c r="B158" s="14"/>
      <c r="C158" s="185" t="s">
        <v>7</v>
      </c>
      <c r="D158" s="185"/>
      <c r="E158" s="15"/>
      <c r="F158" s="185" t="s">
        <v>20</v>
      </c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  <c r="R158" s="16"/>
      <c r="T158" s="14"/>
      <c r="U158" s="185" t="s">
        <v>7</v>
      </c>
      <c r="V158" s="185"/>
      <c r="W158" s="15"/>
      <c r="X158" s="185" t="s">
        <v>20</v>
      </c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6"/>
    </row>
    <row r="159" spans="1:36" ht="9" customHeight="1" x14ac:dyDescent="0.25"/>
    <row r="160" spans="1:36" s="1" customFormat="1" ht="2.4500000000000002" customHeight="1" x14ac:dyDescent="0.25">
      <c r="A160" s="58"/>
      <c r="B160" s="6">
        <v>15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8"/>
      <c r="S160" s="52"/>
      <c r="T160" s="6">
        <v>16</v>
      </c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8"/>
    </row>
    <row r="161" spans="1:36" ht="13.5" customHeight="1" x14ac:dyDescent="0.25">
      <c r="A161" s="57" t="str">
        <f>15&amp;AL$1</f>
        <v>15BBV</v>
      </c>
      <c r="B161" s="9"/>
      <c r="C161" s="5"/>
      <c r="D161" s="156" t="s">
        <v>108</v>
      </c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44"/>
      <c r="R161" s="10"/>
      <c r="S161" s="53" t="str">
        <f>16&amp;$AL$1</f>
        <v>16BBV</v>
      </c>
      <c r="T161" s="9"/>
      <c r="U161" s="5"/>
      <c r="V161" s="156" t="s">
        <v>108</v>
      </c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  <c r="AI161" s="44"/>
      <c r="AJ161" s="10"/>
    </row>
    <row r="162" spans="1:36" ht="9.9499999999999993" customHeight="1" x14ac:dyDescent="0.25">
      <c r="B162" s="9"/>
      <c r="D162" s="156" t="str">
        <f>$B$3</f>
        <v>Plantel 2 Amealco</v>
      </c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45"/>
      <c r="R162" s="10"/>
      <c r="T162" s="9"/>
      <c r="V162" s="156" t="str">
        <f>$B$3</f>
        <v>Plantel 2 Amealco</v>
      </c>
      <c r="W162" s="156"/>
      <c r="X162" s="156"/>
      <c r="Y162" s="156"/>
      <c r="Z162" s="156"/>
      <c r="AA162" s="156"/>
      <c r="AB162" s="156"/>
      <c r="AC162" s="156"/>
      <c r="AD162" s="156"/>
      <c r="AE162" s="156"/>
      <c r="AF162" s="156"/>
      <c r="AG162" s="156"/>
      <c r="AH162" s="156"/>
      <c r="AI162" s="45"/>
      <c r="AJ162" s="10"/>
    </row>
    <row r="163" spans="1:36" s="3" customFormat="1" ht="9.6" customHeight="1" x14ac:dyDescent="0.2">
      <c r="A163" s="57"/>
      <c r="B163" s="11"/>
      <c r="D163" s="162" t="str">
        <f>$B$4</f>
        <v>Béisbol</v>
      </c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46"/>
      <c r="R163" s="13"/>
      <c r="S163" s="54"/>
      <c r="T163" s="11"/>
      <c r="V163" s="162" t="str">
        <f>$B$4</f>
        <v>Béisbol</v>
      </c>
      <c r="W163" s="162"/>
      <c r="X163" s="162"/>
      <c r="Y163" s="162"/>
      <c r="Z163" s="162"/>
      <c r="AA163" s="162"/>
      <c r="AB163" s="162"/>
      <c r="AC163" s="162"/>
      <c r="AD163" s="162"/>
      <c r="AE163" s="162"/>
      <c r="AF163" s="162"/>
      <c r="AG163" s="162"/>
      <c r="AH163" s="162"/>
      <c r="AI163" s="46"/>
      <c r="AJ163" s="13"/>
    </row>
    <row r="164" spans="1:36" ht="2.1" customHeight="1" x14ac:dyDescent="0.25">
      <c r="B164" s="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0"/>
      <c r="T164" s="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0"/>
    </row>
    <row r="165" spans="1:36" ht="13.5" customHeight="1" x14ac:dyDescent="0.25">
      <c r="B165" s="9"/>
      <c r="C165" s="163"/>
      <c r="D165" s="164"/>
      <c r="E165" s="5"/>
      <c r="F165" s="169" t="str">
        <f>VLOOKUP(A161,'BD InterCOABQ '!$A:P,8,FALSE)&amp;" "&amp;VLOOKUP(A161,'BD InterCOABQ '!$A:P,9,FALSE)&amp;" "&amp;VLOOKUP(A161,'BD InterCOABQ '!$A:P,7,FALSE)</f>
        <v xml:space="preserve">  </v>
      </c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1"/>
      <c r="R165" s="10"/>
      <c r="T165" s="9"/>
      <c r="U165" s="163"/>
      <c r="V165" s="164"/>
      <c r="W165" s="5"/>
      <c r="X165" s="169" t="str">
        <f>VLOOKUP(S161,'BD InterCOABQ '!$A:AH,8,FALSE)&amp;" "&amp;VLOOKUP(S161,'BD InterCOABQ '!$A:AH,9,FALSE)&amp;" "&amp;VLOOKUP(S161,'BD InterCOABQ '!$A:AH,7,FALSE)</f>
        <v xml:space="preserve">  </v>
      </c>
      <c r="Y165" s="170"/>
      <c r="Z165" s="170"/>
      <c r="AA165" s="170"/>
      <c r="AB165" s="170"/>
      <c r="AC165" s="170"/>
      <c r="AD165" s="170"/>
      <c r="AE165" s="170"/>
      <c r="AF165" s="170"/>
      <c r="AG165" s="170"/>
      <c r="AH165" s="170"/>
      <c r="AI165" s="171"/>
      <c r="AJ165" s="10"/>
    </row>
    <row r="166" spans="1:36" ht="13.5" customHeight="1" x14ac:dyDescent="0.25">
      <c r="B166" s="9"/>
      <c r="C166" s="165"/>
      <c r="D166" s="166"/>
      <c r="E166" s="5"/>
      <c r="F166" s="172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4"/>
      <c r="R166" s="10"/>
      <c r="T166" s="9"/>
      <c r="U166" s="165"/>
      <c r="V166" s="166"/>
      <c r="W166" s="5"/>
      <c r="X166" s="172"/>
      <c r="Y166" s="173"/>
      <c r="Z166" s="173"/>
      <c r="AA166" s="173"/>
      <c r="AB166" s="173"/>
      <c r="AC166" s="173"/>
      <c r="AD166" s="173"/>
      <c r="AE166" s="173"/>
      <c r="AF166" s="173"/>
      <c r="AG166" s="173"/>
      <c r="AH166" s="173"/>
      <c r="AI166" s="174"/>
      <c r="AJ166" s="10"/>
    </row>
    <row r="167" spans="1:36" s="20" customFormat="1" ht="6.6" customHeight="1" x14ac:dyDescent="0.25">
      <c r="A167" s="60"/>
      <c r="B167" s="18"/>
      <c r="C167" s="165"/>
      <c r="D167" s="166"/>
      <c r="E167" s="17"/>
      <c r="F167" s="157" t="s">
        <v>17</v>
      </c>
      <c r="G167" s="157"/>
      <c r="H167" s="157"/>
      <c r="I167" s="157"/>
      <c r="J167" s="157"/>
      <c r="K167" s="43"/>
      <c r="L167" s="157" t="s">
        <v>18</v>
      </c>
      <c r="M167" s="157"/>
      <c r="N167" s="157"/>
      <c r="O167" s="43"/>
      <c r="P167" s="157" t="s">
        <v>4</v>
      </c>
      <c r="Q167" s="157"/>
      <c r="R167" s="24"/>
      <c r="S167" s="55"/>
      <c r="T167" s="18"/>
      <c r="U167" s="165"/>
      <c r="V167" s="166"/>
      <c r="W167" s="17"/>
      <c r="X167" s="157" t="s">
        <v>17</v>
      </c>
      <c r="Y167" s="157"/>
      <c r="Z167" s="157"/>
      <c r="AA167" s="157"/>
      <c r="AB167" s="157"/>
      <c r="AC167" s="43"/>
      <c r="AD167" s="157" t="s">
        <v>18</v>
      </c>
      <c r="AE167" s="157"/>
      <c r="AF167" s="157"/>
      <c r="AG167" s="43"/>
      <c r="AH167" s="157" t="s">
        <v>4</v>
      </c>
      <c r="AI167" s="157"/>
      <c r="AJ167" s="24"/>
    </row>
    <row r="168" spans="1:36" ht="2.4500000000000002" customHeight="1" x14ac:dyDescent="0.25">
      <c r="B168" s="9"/>
      <c r="C168" s="165"/>
      <c r="D168" s="16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10"/>
      <c r="T168" s="9"/>
      <c r="U168" s="165"/>
      <c r="V168" s="166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10"/>
    </row>
    <row r="169" spans="1:36" ht="12.95" customHeight="1" x14ac:dyDescent="0.25">
      <c r="B169" s="9"/>
      <c r="C169" s="165"/>
      <c r="D169" s="166"/>
      <c r="E169" s="5"/>
      <c r="F169" s="158" t="str">
        <f>IF(VLOOKUP(A161,'BD InterCOABQ '!$A:P,11,FALSE)="","",VLOOKUP(A161,'BD InterCOABQ '!$A:P,11,FALSE))</f>
        <v/>
      </c>
      <c r="G169" s="159"/>
      <c r="H169" s="159"/>
      <c r="I169" s="159"/>
      <c r="J169" s="159"/>
      <c r="K169" s="159"/>
      <c r="L169" s="160"/>
      <c r="M169" s="29"/>
      <c r="N169" s="161" t="str">
        <f>IF(VLOOKUP(A161,'BD InterCOABQ '!$A:P,10,FALSE)="","",VLOOKUP(A161,'BD InterCOABQ '!$A:P,10,FALSE))</f>
        <v/>
      </c>
      <c r="O169" s="161"/>
      <c r="P169" s="161"/>
      <c r="Q169" s="161"/>
      <c r="R169" s="10"/>
      <c r="T169" s="9"/>
      <c r="U169" s="165"/>
      <c r="V169" s="166"/>
      <c r="W169" s="5"/>
      <c r="X169" s="158" t="str">
        <f>IF(VLOOKUP(S161,'BD InterCOABQ '!$A:AH,11,FALSE)="","",VLOOKUP(S161,'BD InterCOABQ '!$A:AH,11,FALSE))</f>
        <v/>
      </c>
      <c r="Y169" s="159"/>
      <c r="Z169" s="159"/>
      <c r="AA169" s="159"/>
      <c r="AB169" s="159"/>
      <c r="AC169" s="159"/>
      <c r="AD169" s="160"/>
      <c r="AE169" s="29"/>
      <c r="AF169" s="161" t="str">
        <f>IF(VLOOKUP(S161,'BD InterCOABQ '!$A:AH,10,FALSE)="","",VLOOKUP(S161,'BD InterCOABQ '!$A:AH,10,FALSE))</f>
        <v/>
      </c>
      <c r="AG169" s="161"/>
      <c r="AH169" s="161"/>
      <c r="AI169" s="161"/>
      <c r="AJ169" s="10"/>
    </row>
    <row r="170" spans="1:36" ht="0.95" customHeight="1" x14ac:dyDescent="0.25">
      <c r="B170" s="9"/>
      <c r="C170" s="165"/>
      <c r="D170" s="166"/>
      <c r="E170" s="5"/>
      <c r="F170" s="5"/>
      <c r="G170" s="5"/>
      <c r="H170" s="5"/>
      <c r="I170" s="5"/>
      <c r="J170" s="5"/>
      <c r="K170" s="5"/>
      <c r="L170" s="4"/>
      <c r="M170" s="4"/>
      <c r="N170" s="4"/>
      <c r="O170" s="4"/>
      <c r="P170" s="4"/>
      <c r="Q170" s="4"/>
      <c r="R170" s="10"/>
      <c r="T170" s="9"/>
      <c r="U170" s="165"/>
      <c r="V170" s="166"/>
      <c r="W170" s="5"/>
      <c r="X170" s="5"/>
      <c r="Y170" s="5"/>
      <c r="Z170" s="5"/>
      <c r="AA170" s="5"/>
      <c r="AB170" s="5"/>
      <c r="AC170" s="5"/>
      <c r="AD170" s="4"/>
      <c r="AE170" s="4"/>
      <c r="AF170" s="4"/>
      <c r="AG170" s="4"/>
      <c r="AH170" s="4"/>
      <c r="AI170" s="4"/>
      <c r="AJ170" s="10"/>
    </row>
    <row r="171" spans="1:36" s="3" customFormat="1" ht="6.6" customHeight="1" x14ac:dyDescent="0.2">
      <c r="A171" s="57"/>
      <c r="B171" s="11"/>
      <c r="C171" s="165"/>
      <c r="D171" s="166"/>
      <c r="E171" s="12"/>
      <c r="F171" s="157" t="s">
        <v>0</v>
      </c>
      <c r="G171" s="157"/>
      <c r="H171" s="157"/>
      <c r="I171" s="157"/>
      <c r="J171" s="157"/>
      <c r="K171" s="157"/>
      <c r="L171" s="157"/>
      <c r="M171" s="28"/>
      <c r="N171" s="157" t="s">
        <v>9</v>
      </c>
      <c r="O171" s="157"/>
      <c r="P171" s="157"/>
      <c r="Q171" s="157"/>
      <c r="R171" s="13"/>
      <c r="S171" s="54"/>
      <c r="T171" s="11"/>
      <c r="U171" s="165"/>
      <c r="V171" s="166"/>
      <c r="W171" s="12"/>
      <c r="X171" s="157" t="s">
        <v>0</v>
      </c>
      <c r="Y171" s="157"/>
      <c r="Z171" s="157"/>
      <c r="AA171" s="157"/>
      <c r="AB171" s="157"/>
      <c r="AC171" s="157"/>
      <c r="AD171" s="157"/>
      <c r="AE171" s="28"/>
      <c r="AF171" s="157" t="s">
        <v>9</v>
      </c>
      <c r="AG171" s="157"/>
      <c r="AH171" s="157"/>
      <c r="AI171" s="157"/>
      <c r="AJ171" s="13"/>
    </row>
    <row r="172" spans="1:36" ht="0.95" customHeight="1" x14ac:dyDescent="0.25">
      <c r="B172" s="9"/>
      <c r="C172" s="165"/>
      <c r="D172" s="166"/>
      <c r="E172" s="5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10"/>
      <c r="T172" s="9"/>
      <c r="U172" s="165"/>
      <c r="V172" s="166"/>
      <c r="W172" s="5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10"/>
    </row>
    <row r="173" spans="1:36" ht="12.6" customHeight="1" x14ac:dyDescent="0.25">
      <c r="B173" s="9"/>
      <c r="C173" s="165"/>
      <c r="D173" s="166"/>
      <c r="E173" s="5"/>
      <c r="F173" s="181" t="str">
        <f>IF(VLOOKUP(A161,'BD InterCOABQ '!$A:P,14,FALSE)="","",VLOOKUP(A161,'BD InterCOABQ '!$A:P,14,FALSE))</f>
        <v/>
      </c>
      <c r="G173" s="181"/>
      <c r="H173" s="181"/>
      <c r="I173" s="181"/>
      <c r="J173" s="181"/>
      <c r="K173" s="5"/>
      <c r="L173" s="181" t="str">
        <f>IF(VLOOKUP(A161,'BD InterCOABQ '!$A:P,13,FALSE)="","",VLOOKUP(A161,'BD InterCOABQ '!$A:P,13,FALSE))</f>
        <v/>
      </c>
      <c r="M173" s="181"/>
      <c r="N173" s="181"/>
      <c r="O173" s="4"/>
      <c r="P173" s="181" t="str">
        <f>IF(VLOOKUP(A161,'BD InterCOABQ '!$A:P,15,FALSE)="","",VLOOKUP(A161,'BD InterCOABQ '!$A:P,15,FALSE))</f>
        <v/>
      </c>
      <c r="Q173" s="181"/>
      <c r="R173" s="10"/>
      <c r="T173" s="9"/>
      <c r="U173" s="165"/>
      <c r="V173" s="166"/>
      <c r="W173" s="5"/>
      <c r="X173" s="181" t="str">
        <f>IF(VLOOKUP(S161,'BD InterCOABQ '!$A:AH,14,FALSE)="","",VLOOKUP(S161,'BD InterCOABQ '!$A:AH,14,FALSE))</f>
        <v/>
      </c>
      <c r="Y173" s="181"/>
      <c r="Z173" s="181"/>
      <c r="AA173" s="181"/>
      <c r="AB173" s="181"/>
      <c r="AC173" s="5"/>
      <c r="AD173" s="181" t="str">
        <f>IF(VLOOKUP(S161,'BD InterCOABQ '!$A:AH,13,FALSE)="","",VLOOKUP(S161,'BD InterCOABQ '!$A:AH,13,FALSE))</f>
        <v/>
      </c>
      <c r="AE173" s="181"/>
      <c r="AF173" s="181"/>
      <c r="AG173" s="4"/>
      <c r="AH173" s="181" t="str">
        <f>IF(VLOOKUP(S161,'BD InterCOABQ '!$A:AH,15,FALSE)="","",VLOOKUP(S161,'BD InterCOABQ '!$A:AH,15,FALSE))</f>
        <v/>
      </c>
      <c r="AI173" s="181"/>
      <c r="AJ173" s="10"/>
    </row>
    <row r="174" spans="1:36" ht="1.5" customHeight="1" x14ac:dyDescent="0.25">
      <c r="B174" s="9"/>
      <c r="C174" s="165"/>
      <c r="D174" s="166"/>
      <c r="E174" s="5"/>
      <c r="F174" s="4"/>
      <c r="G174" s="4"/>
      <c r="H174" s="4"/>
      <c r="I174" s="5"/>
      <c r="J174" s="5"/>
      <c r="K174" s="5"/>
      <c r="L174" s="4"/>
      <c r="M174" s="4"/>
      <c r="N174" s="4"/>
      <c r="O174" s="4"/>
      <c r="P174" s="4"/>
      <c r="Q174" s="4"/>
      <c r="R174" s="10"/>
      <c r="T174" s="9"/>
      <c r="U174" s="165"/>
      <c r="V174" s="166"/>
      <c r="W174" s="5"/>
      <c r="X174" s="4"/>
      <c r="Y174" s="4"/>
      <c r="Z174" s="4"/>
      <c r="AA174" s="5"/>
      <c r="AB174" s="5"/>
      <c r="AC174" s="5"/>
      <c r="AD174" s="4"/>
      <c r="AE174" s="4"/>
      <c r="AF174" s="4"/>
      <c r="AG174" s="4"/>
      <c r="AH174" s="4"/>
      <c r="AI174" s="4"/>
      <c r="AJ174" s="10"/>
    </row>
    <row r="175" spans="1:36" s="21" customFormat="1" ht="6.6" customHeight="1" x14ac:dyDescent="0.25">
      <c r="A175" s="61"/>
      <c r="B175" s="25"/>
      <c r="C175" s="165"/>
      <c r="D175" s="166"/>
      <c r="E175" s="22"/>
      <c r="F175" s="157" t="s">
        <v>89</v>
      </c>
      <c r="G175" s="157"/>
      <c r="H175" s="157"/>
      <c r="I175" s="157"/>
      <c r="J175" s="157"/>
      <c r="K175" s="43"/>
      <c r="L175" s="157" t="s">
        <v>19</v>
      </c>
      <c r="M175" s="157"/>
      <c r="N175" s="157"/>
      <c r="O175" s="43"/>
      <c r="P175" s="157" t="s">
        <v>10</v>
      </c>
      <c r="Q175" s="157"/>
      <c r="R175" s="26"/>
      <c r="S175" s="56"/>
      <c r="T175" s="25"/>
      <c r="U175" s="165"/>
      <c r="V175" s="166"/>
      <c r="W175" s="22"/>
      <c r="X175" s="157" t="s">
        <v>89</v>
      </c>
      <c r="Y175" s="157"/>
      <c r="Z175" s="157"/>
      <c r="AA175" s="157"/>
      <c r="AB175" s="157"/>
      <c r="AC175" s="43"/>
      <c r="AD175" s="157" t="s">
        <v>19</v>
      </c>
      <c r="AE175" s="157"/>
      <c r="AF175" s="157"/>
      <c r="AG175" s="43"/>
      <c r="AH175" s="157" t="s">
        <v>10</v>
      </c>
      <c r="AI175" s="157"/>
      <c r="AJ175" s="26"/>
    </row>
    <row r="176" spans="1:36" ht="5.0999999999999996" customHeight="1" x14ac:dyDescent="0.25">
      <c r="B176" s="9"/>
      <c r="C176" s="165"/>
      <c r="D176" s="16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10"/>
      <c r="T176" s="9"/>
      <c r="U176" s="165"/>
      <c r="V176" s="166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10"/>
    </row>
    <row r="177" spans="1:36" ht="6.6" customHeight="1" x14ac:dyDescent="0.25">
      <c r="B177" s="9"/>
      <c r="C177" s="167"/>
      <c r="D177" s="168"/>
      <c r="E177" s="27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0"/>
      <c r="T177" s="9"/>
      <c r="U177" s="167"/>
      <c r="V177" s="168"/>
      <c r="W177" s="27"/>
      <c r="X177" s="182"/>
      <c r="Y177" s="182"/>
      <c r="Z177" s="182"/>
      <c r="AA177" s="182"/>
      <c r="AB177" s="182"/>
      <c r="AC177" s="182"/>
      <c r="AD177" s="182"/>
      <c r="AE177" s="182"/>
      <c r="AF177" s="182"/>
      <c r="AG177" s="182"/>
      <c r="AH177" s="182"/>
      <c r="AI177" s="182"/>
      <c r="AJ177" s="10"/>
    </row>
    <row r="178" spans="1:36" ht="0.95" customHeight="1" x14ac:dyDescent="0.25">
      <c r="B178" s="9"/>
      <c r="C178" s="4"/>
      <c r="D178" s="4"/>
      <c r="E178" s="27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0"/>
      <c r="T178" s="9"/>
      <c r="U178" s="4"/>
      <c r="V178" s="4"/>
      <c r="W178" s="27"/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182"/>
      <c r="AI178" s="182"/>
      <c r="AJ178" s="10"/>
    </row>
    <row r="179" spans="1:36" ht="18" customHeight="1" x14ac:dyDescent="0.25">
      <c r="B179" s="9"/>
      <c r="C179" s="183" t="str">
        <f>IF(VLOOKUP(A161,'BD InterCOABQ '!$A:P,12,FALSE)="","",VLOOKUP(A161,'BD InterCOABQ '!$A:P,12,FALSE))</f>
        <v/>
      </c>
      <c r="D179" s="184"/>
      <c r="E179" s="4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0"/>
      <c r="T179" s="9"/>
      <c r="U179" s="183" t="str">
        <f>IF(VLOOKUP(S161,'BD InterCOABQ '!$A:AH,12,FALSE)="","",VLOOKUP(S161,'BD InterCOABQ '!$A:AH,12,FALSE))</f>
        <v/>
      </c>
      <c r="V179" s="184"/>
      <c r="W179" s="42"/>
      <c r="X179" s="182"/>
      <c r="Y179" s="182"/>
      <c r="Z179" s="182"/>
      <c r="AA179" s="182"/>
      <c r="AB179" s="182"/>
      <c r="AC179" s="182"/>
      <c r="AD179" s="182"/>
      <c r="AE179" s="182"/>
      <c r="AF179" s="182"/>
      <c r="AG179" s="182"/>
      <c r="AH179" s="182"/>
      <c r="AI179" s="182"/>
      <c r="AJ179" s="10"/>
    </row>
    <row r="180" spans="1:36" ht="5.45" customHeight="1" x14ac:dyDescent="0.25">
      <c r="B180" s="14"/>
      <c r="C180" s="185" t="s">
        <v>7</v>
      </c>
      <c r="D180" s="185"/>
      <c r="E180" s="15"/>
      <c r="F180" s="185" t="s">
        <v>20</v>
      </c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  <c r="R180" s="16"/>
      <c r="T180" s="14"/>
      <c r="U180" s="185" t="s">
        <v>7</v>
      </c>
      <c r="V180" s="185"/>
      <c r="W180" s="15"/>
      <c r="X180" s="185" t="s">
        <v>20</v>
      </c>
      <c r="Y180" s="185"/>
      <c r="Z180" s="185"/>
      <c r="AA180" s="185"/>
      <c r="AB180" s="185"/>
      <c r="AC180" s="185"/>
      <c r="AD180" s="185"/>
      <c r="AE180" s="185"/>
      <c r="AF180" s="185"/>
      <c r="AG180" s="185"/>
      <c r="AH180" s="185"/>
      <c r="AI180" s="185"/>
      <c r="AJ180" s="16"/>
    </row>
    <row r="181" spans="1:36" ht="9" customHeight="1" x14ac:dyDescent="0.25"/>
    <row r="182" spans="1:36" s="1" customFormat="1" ht="2.4500000000000002" customHeight="1" x14ac:dyDescent="0.25">
      <c r="A182" s="58"/>
      <c r="B182" s="6">
        <v>17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8"/>
      <c r="S182" s="52"/>
      <c r="T182" s="6">
        <v>18</v>
      </c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8"/>
    </row>
    <row r="183" spans="1:36" ht="13.5" customHeight="1" x14ac:dyDescent="0.25">
      <c r="A183" s="57" t="str">
        <f>17&amp;AL$1</f>
        <v>17BBV</v>
      </c>
      <c r="B183" s="9"/>
      <c r="C183" s="5"/>
      <c r="D183" s="156" t="s">
        <v>108</v>
      </c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44"/>
      <c r="R183" s="10"/>
      <c r="S183" s="53" t="str">
        <f>18&amp;$AL$1</f>
        <v>18BBV</v>
      </c>
      <c r="T183" s="9"/>
      <c r="U183" s="5"/>
      <c r="V183" s="156" t="s">
        <v>108</v>
      </c>
      <c r="W183" s="156"/>
      <c r="X183" s="156"/>
      <c r="Y183" s="156"/>
      <c r="Z183" s="156"/>
      <c r="AA183" s="156"/>
      <c r="AB183" s="156"/>
      <c r="AC183" s="156"/>
      <c r="AD183" s="156"/>
      <c r="AE183" s="156"/>
      <c r="AF183" s="156"/>
      <c r="AG183" s="156"/>
      <c r="AH183" s="156"/>
      <c r="AI183" s="44"/>
      <c r="AJ183" s="10"/>
    </row>
    <row r="184" spans="1:36" ht="9.9499999999999993" customHeight="1" x14ac:dyDescent="0.25">
      <c r="B184" s="9"/>
      <c r="D184" s="156" t="str">
        <f>$B$3</f>
        <v>Plantel 2 Amealco</v>
      </c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45"/>
      <c r="R184" s="10"/>
      <c r="T184" s="9"/>
      <c r="V184" s="156" t="str">
        <f>$B$3</f>
        <v>Plantel 2 Amealco</v>
      </c>
      <c r="W184" s="156"/>
      <c r="X184" s="156"/>
      <c r="Y184" s="156"/>
      <c r="Z184" s="156"/>
      <c r="AA184" s="156"/>
      <c r="AB184" s="156"/>
      <c r="AC184" s="156"/>
      <c r="AD184" s="156"/>
      <c r="AE184" s="156"/>
      <c r="AF184" s="156"/>
      <c r="AG184" s="156"/>
      <c r="AH184" s="156"/>
      <c r="AI184" s="45"/>
      <c r="AJ184" s="10"/>
    </row>
    <row r="185" spans="1:36" s="3" customFormat="1" ht="9.6" customHeight="1" x14ac:dyDescent="0.2">
      <c r="A185" s="57"/>
      <c r="B185" s="11"/>
      <c r="D185" s="162" t="str">
        <f>$B$4</f>
        <v>Béisbol</v>
      </c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46"/>
      <c r="R185" s="13"/>
      <c r="S185" s="54"/>
      <c r="T185" s="11"/>
      <c r="V185" s="162" t="str">
        <f>$B$4</f>
        <v>Béisbol</v>
      </c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46"/>
      <c r="AJ185" s="13"/>
    </row>
    <row r="186" spans="1:36" ht="2.1" customHeight="1" x14ac:dyDescent="0.25">
      <c r="B186" s="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0"/>
      <c r="T186" s="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0"/>
    </row>
    <row r="187" spans="1:36" ht="13.5" customHeight="1" x14ac:dyDescent="0.25">
      <c r="B187" s="9"/>
      <c r="C187" s="163"/>
      <c r="D187" s="164"/>
      <c r="E187" s="5"/>
      <c r="F187" s="169" t="str">
        <f>VLOOKUP(A183,'BD InterCOABQ '!$A:P,8,FALSE)&amp;" "&amp;VLOOKUP(A183,'BD InterCOABQ '!$A:P,9,FALSE)&amp;" "&amp;VLOOKUP(A183,'BD InterCOABQ '!$A:P,7,FALSE)</f>
        <v xml:space="preserve">  </v>
      </c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1"/>
      <c r="R187" s="10"/>
      <c r="T187" s="9"/>
      <c r="U187" s="163"/>
      <c r="V187" s="164"/>
      <c r="W187" s="5"/>
      <c r="X187" s="169" t="str">
        <f>VLOOKUP(S183,'BD InterCOABQ '!$A:AH,8,FALSE)&amp;" "&amp;VLOOKUP(S183,'BD InterCOABQ '!$A:AH,9,FALSE)&amp;" "&amp;VLOOKUP(S183,'BD InterCOABQ '!$A:AH,7,FALSE)</f>
        <v xml:space="preserve">  </v>
      </c>
      <c r="Y187" s="170"/>
      <c r="Z187" s="170"/>
      <c r="AA187" s="170"/>
      <c r="AB187" s="170"/>
      <c r="AC187" s="170"/>
      <c r="AD187" s="170"/>
      <c r="AE187" s="170"/>
      <c r="AF187" s="170"/>
      <c r="AG187" s="170"/>
      <c r="AH187" s="170"/>
      <c r="AI187" s="171"/>
      <c r="AJ187" s="10"/>
    </row>
    <row r="188" spans="1:36" ht="13.5" customHeight="1" x14ac:dyDescent="0.25">
      <c r="B188" s="9"/>
      <c r="C188" s="165"/>
      <c r="D188" s="166"/>
      <c r="E188" s="5"/>
      <c r="F188" s="172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4"/>
      <c r="R188" s="10"/>
      <c r="T188" s="9"/>
      <c r="U188" s="165"/>
      <c r="V188" s="166"/>
      <c r="W188" s="5"/>
      <c r="X188" s="172"/>
      <c r="Y188" s="173"/>
      <c r="Z188" s="173"/>
      <c r="AA188" s="173"/>
      <c r="AB188" s="173"/>
      <c r="AC188" s="173"/>
      <c r="AD188" s="173"/>
      <c r="AE188" s="173"/>
      <c r="AF188" s="173"/>
      <c r="AG188" s="173"/>
      <c r="AH188" s="173"/>
      <c r="AI188" s="174"/>
      <c r="AJ188" s="10"/>
    </row>
    <row r="189" spans="1:36" s="20" customFormat="1" ht="6.6" customHeight="1" x14ac:dyDescent="0.25">
      <c r="A189" s="60"/>
      <c r="B189" s="18"/>
      <c r="C189" s="165"/>
      <c r="D189" s="166"/>
      <c r="E189" s="17"/>
      <c r="F189" s="157" t="s">
        <v>17</v>
      </c>
      <c r="G189" s="157"/>
      <c r="H189" s="157"/>
      <c r="I189" s="157"/>
      <c r="J189" s="157"/>
      <c r="K189" s="43"/>
      <c r="L189" s="157" t="s">
        <v>18</v>
      </c>
      <c r="M189" s="157"/>
      <c r="N189" s="157"/>
      <c r="O189" s="43"/>
      <c r="P189" s="157" t="s">
        <v>4</v>
      </c>
      <c r="Q189" s="157"/>
      <c r="R189" s="24"/>
      <c r="S189" s="55"/>
      <c r="T189" s="18"/>
      <c r="U189" s="165"/>
      <c r="V189" s="166"/>
      <c r="W189" s="17"/>
      <c r="X189" s="157" t="s">
        <v>17</v>
      </c>
      <c r="Y189" s="157"/>
      <c r="Z189" s="157"/>
      <c r="AA189" s="157"/>
      <c r="AB189" s="157"/>
      <c r="AC189" s="43"/>
      <c r="AD189" s="157" t="s">
        <v>18</v>
      </c>
      <c r="AE189" s="157"/>
      <c r="AF189" s="157"/>
      <c r="AG189" s="43"/>
      <c r="AH189" s="157" t="s">
        <v>4</v>
      </c>
      <c r="AI189" s="157"/>
      <c r="AJ189" s="24"/>
    </row>
    <row r="190" spans="1:36" ht="2.4500000000000002" customHeight="1" x14ac:dyDescent="0.25">
      <c r="B190" s="9"/>
      <c r="C190" s="165"/>
      <c r="D190" s="16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10"/>
      <c r="T190" s="9"/>
      <c r="U190" s="165"/>
      <c r="V190" s="166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10"/>
    </row>
    <row r="191" spans="1:36" ht="12.95" customHeight="1" x14ac:dyDescent="0.25">
      <c r="B191" s="9"/>
      <c r="C191" s="165"/>
      <c r="D191" s="166"/>
      <c r="E191" s="5"/>
      <c r="F191" s="158" t="str">
        <f>IF(VLOOKUP(A183,'BD InterCOABQ '!$A:P,11,FALSE)="","",VLOOKUP(A183,'BD InterCOABQ '!$A:P,11,FALSE))</f>
        <v/>
      </c>
      <c r="G191" s="159"/>
      <c r="H191" s="159"/>
      <c r="I191" s="159"/>
      <c r="J191" s="159"/>
      <c r="K191" s="159"/>
      <c r="L191" s="160"/>
      <c r="M191" s="29"/>
      <c r="N191" s="161" t="str">
        <f>IF(VLOOKUP(A183,'BD InterCOABQ '!$A:P,10,FALSE)="","",VLOOKUP(A183,'BD InterCOABQ '!$A:P,10,FALSE))</f>
        <v/>
      </c>
      <c r="O191" s="161"/>
      <c r="P191" s="161"/>
      <c r="Q191" s="161"/>
      <c r="R191" s="10"/>
      <c r="T191" s="9"/>
      <c r="U191" s="165"/>
      <c r="V191" s="166"/>
      <c r="W191" s="5"/>
      <c r="X191" s="158" t="str">
        <f>IF(VLOOKUP(S183,'BD InterCOABQ '!$A:AH,11,FALSE)="","",VLOOKUP(S183,'BD InterCOABQ '!$A:AH,11,FALSE))</f>
        <v/>
      </c>
      <c r="Y191" s="159"/>
      <c r="Z191" s="159"/>
      <c r="AA191" s="159"/>
      <c r="AB191" s="159"/>
      <c r="AC191" s="159"/>
      <c r="AD191" s="160"/>
      <c r="AE191" s="29"/>
      <c r="AF191" s="161" t="str">
        <f>IF(VLOOKUP(S183,'BD InterCOABQ '!$A:AH,10,FALSE)="","",VLOOKUP(S183,'BD InterCOABQ '!$A:AH,10,FALSE))</f>
        <v/>
      </c>
      <c r="AG191" s="161"/>
      <c r="AH191" s="161"/>
      <c r="AI191" s="161"/>
      <c r="AJ191" s="10"/>
    </row>
    <row r="192" spans="1:36" ht="0.95" customHeight="1" x14ac:dyDescent="0.25">
      <c r="B192" s="9"/>
      <c r="C192" s="165"/>
      <c r="D192" s="166"/>
      <c r="E192" s="5"/>
      <c r="F192" s="5"/>
      <c r="G192" s="5"/>
      <c r="H192" s="5"/>
      <c r="I192" s="5"/>
      <c r="J192" s="5"/>
      <c r="K192" s="5"/>
      <c r="L192" s="4"/>
      <c r="M192" s="4"/>
      <c r="N192" s="4"/>
      <c r="O192" s="4"/>
      <c r="P192" s="4"/>
      <c r="Q192" s="4"/>
      <c r="R192" s="10"/>
      <c r="T192" s="9"/>
      <c r="U192" s="165"/>
      <c r="V192" s="166"/>
      <c r="W192" s="5"/>
      <c r="X192" s="5"/>
      <c r="Y192" s="5"/>
      <c r="Z192" s="5"/>
      <c r="AA192" s="5"/>
      <c r="AB192" s="5"/>
      <c r="AC192" s="5"/>
      <c r="AD192" s="4"/>
      <c r="AE192" s="4"/>
      <c r="AF192" s="4"/>
      <c r="AG192" s="4"/>
      <c r="AH192" s="4"/>
      <c r="AI192" s="4"/>
      <c r="AJ192" s="10"/>
    </row>
    <row r="193" spans="1:36" s="3" customFormat="1" ht="6.6" customHeight="1" x14ac:dyDescent="0.2">
      <c r="A193" s="57"/>
      <c r="B193" s="11"/>
      <c r="C193" s="165"/>
      <c r="D193" s="166"/>
      <c r="E193" s="12"/>
      <c r="F193" s="157" t="s">
        <v>0</v>
      </c>
      <c r="G193" s="157"/>
      <c r="H193" s="157"/>
      <c r="I193" s="157"/>
      <c r="J193" s="157"/>
      <c r="K193" s="157"/>
      <c r="L193" s="157"/>
      <c r="M193" s="28"/>
      <c r="N193" s="157" t="s">
        <v>9</v>
      </c>
      <c r="O193" s="157"/>
      <c r="P193" s="157"/>
      <c r="Q193" s="157"/>
      <c r="R193" s="13"/>
      <c r="S193" s="54"/>
      <c r="T193" s="11"/>
      <c r="U193" s="165"/>
      <c r="V193" s="166"/>
      <c r="W193" s="12"/>
      <c r="X193" s="157" t="s">
        <v>0</v>
      </c>
      <c r="Y193" s="157"/>
      <c r="Z193" s="157"/>
      <c r="AA193" s="157"/>
      <c r="AB193" s="157"/>
      <c r="AC193" s="157"/>
      <c r="AD193" s="157"/>
      <c r="AE193" s="28"/>
      <c r="AF193" s="157" t="s">
        <v>9</v>
      </c>
      <c r="AG193" s="157"/>
      <c r="AH193" s="157"/>
      <c r="AI193" s="157"/>
      <c r="AJ193" s="13"/>
    </row>
    <row r="194" spans="1:36" ht="0.95" customHeight="1" x14ac:dyDescent="0.25">
      <c r="B194" s="9"/>
      <c r="C194" s="165"/>
      <c r="D194" s="166"/>
      <c r="E194" s="5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10"/>
      <c r="T194" s="9"/>
      <c r="U194" s="165"/>
      <c r="V194" s="166"/>
      <c r="W194" s="5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10"/>
    </row>
    <row r="195" spans="1:36" ht="12.6" customHeight="1" x14ac:dyDescent="0.25">
      <c r="B195" s="9"/>
      <c r="C195" s="165"/>
      <c r="D195" s="166"/>
      <c r="E195" s="5"/>
      <c r="F195" s="181" t="str">
        <f>IF(VLOOKUP(A183,'BD InterCOABQ '!$A:P,14,FALSE)="","",VLOOKUP(A183,'BD InterCOABQ '!$A:P,14,FALSE))</f>
        <v/>
      </c>
      <c r="G195" s="181"/>
      <c r="H195" s="181"/>
      <c r="I195" s="181"/>
      <c r="J195" s="181"/>
      <c r="K195" s="5"/>
      <c r="L195" s="181" t="str">
        <f>IF(VLOOKUP(A183,'BD InterCOABQ '!$A:P,13,FALSE)="","",VLOOKUP(A183,'BD InterCOABQ '!$A:P,13,FALSE))</f>
        <v/>
      </c>
      <c r="M195" s="181"/>
      <c r="N195" s="181"/>
      <c r="O195" s="4"/>
      <c r="P195" s="181" t="str">
        <f>IF(VLOOKUP(A183,'BD InterCOABQ '!$A:P,15,FALSE)="","",VLOOKUP(A183,'BD InterCOABQ '!$A:P,15,FALSE))</f>
        <v/>
      </c>
      <c r="Q195" s="181"/>
      <c r="R195" s="10"/>
      <c r="T195" s="9"/>
      <c r="U195" s="165"/>
      <c r="V195" s="166"/>
      <c r="W195" s="5"/>
      <c r="X195" s="181" t="str">
        <f>IF(VLOOKUP(S183,'BD InterCOABQ '!$A:AH,14,FALSE)="","",VLOOKUP(S183,'BD InterCOABQ '!$A:AH,14,FALSE))</f>
        <v/>
      </c>
      <c r="Y195" s="181"/>
      <c r="Z195" s="181"/>
      <c r="AA195" s="181"/>
      <c r="AB195" s="181"/>
      <c r="AC195" s="5"/>
      <c r="AD195" s="181" t="str">
        <f>IF(VLOOKUP(S183,'BD InterCOABQ '!$A:AH,13,FALSE)="","",VLOOKUP(S183,'BD InterCOABQ '!$A:AH,13,FALSE))</f>
        <v/>
      </c>
      <c r="AE195" s="181"/>
      <c r="AF195" s="181"/>
      <c r="AG195" s="4"/>
      <c r="AH195" s="181" t="str">
        <f>IF(VLOOKUP(S183,'BD InterCOABQ '!$A:AH,15,FALSE)="","",VLOOKUP(S183,'BD InterCOABQ '!$A:AH,15,FALSE))</f>
        <v/>
      </c>
      <c r="AI195" s="181"/>
      <c r="AJ195" s="10"/>
    </row>
    <row r="196" spans="1:36" ht="1.5" customHeight="1" x14ac:dyDescent="0.25">
      <c r="B196" s="9"/>
      <c r="C196" s="165"/>
      <c r="D196" s="166"/>
      <c r="E196" s="5"/>
      <c r="F196" s="4"/>
      <c r="G196" s="4"/>
      <c r="H196" s="4"/>
      <c r="I196" s="5"/>
      <c r="J196" s="5"/>
      <c r="K196" s="5"/>
      <c r="L196" s="4"/>
      <c r="M196" s="4"/>
      <c r="N196" s="4"/>
      <c r="O196" s="4"/>
      <c r="P196" s="4"/>
      <c r="Q196" s="4"/>
      <c r="R196" s="10"/>
      <c r="T196" s="9"/>
      <c r="U196" s="165"/>
      <c r="V196" s="166"/>
      <c r="W196" s="5"/>
      <c r="X196" s="4"/>
      <c r="Y196" s="4"/>
      <c r="Z196" s="4"/>
      <c r="AA196" s="5"/>
      <c r="AB196" s="5"/>
      <c r="AC196" s="5"/>
      <c r="AD196" s="4"/>
      <c r="AE196" s="4"/>
      <c r="AF196" s="4"/>
      <c r="AG196" s="4"/>
      <c r="AH196" s="4"/>
      <c r="AI196" s="4"/>
      <c r="AJ196" s="10"/>
    </row>
    <row r="197" spans="1:36" s="21" customFormat="1" ht="6.6" customHeight="1" x14ac:dyDescent="0.25">
      <c r="A197" s="61"/>
      <c r="B197" s="25"/>
      <c r="C197" s="165"/>
      <c r="D197" s="166"/>
      <c r="E197" s="22"/>
      <c r="F197" s="157" t="s">
        <v>89</v>
      </c>
      <c r="G197" s="157"/>
      <c r="H197" s="157"/>
      <c r="I197" s="157"/>
      <c r="J197" s="157"/>
      <c r="K197" s="43"/>
      <c r="L197" s="157" t="s">
        <v>19</v>
      </c>
      <c r="M197" s="157"/>
      <c r="N197" s="157"/>
      <c r="O197" s="43"/>
      <c r="P197" s="157" t="s">
        <v>10</v>
      </c>
      <c r="Q197" s="157"/>
      <c r="R197" s="26"/>
      <c r="S197" s="56"/>
      <c r="T197" s="25"/>
      <c r="U197" s="165"/>
      <c r="V197" s="166"/>
      <c r="W197" s="22"/>
      <c r="X197" s="157" t="s">
        <v>89</v>
      </c>
      <c r="Y197" s="157"/>
      <c r="Z197" s="157"/>
      <c r="AA197" s="157"/>
      <c r="AB197" s="157"/>
      <c r="AC197" s="43"/>
      <c r="AD197" s="157" t="s">
        <v>19</v>
      </c>
      <c r="AE197" s="157"/>
      <c r="AF197" s="157"/>
      <c r="AG197" s="43"/>
      <c r="AH197" s="157" t="s">
        <v>10</v>
      </c>
      <c r="AI197" s="157"/>
      <c r="AJ197" s="26"/>
    </row>
    <row r="198" spans="1:36" ht="5.0999999999999996" customHeight="1" x14ac:dyDescent="0.25">
      <c r="B198" s="9"/>
      <c r="C198" s="165"/>
      <c r="D198" s="16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10"/>
      <c r="T198" s="9"/>
      <c r="U198" s="165"/>
      <c r="V198" s="166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10"/>
    </row>
    <row r="199" spans="1:36" ht="6.6" customHeight="1" x14ac:dyDescent="0.25">
      <c r="B199" s="9"/>
      <c r="C199" s="167"/>
      <c r="D199" s="168"/>
      <c r="E199" s="27"/>
      <c r="F199" s="182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0"/>
      <c r="T199" s="9"/>
      <c r="U199" s="167"/>
      <c r="V199" s="168"/>
      <c r="W199" s="27"/>
      <c r="X199" s="182"/>
      <c r="Y199" s="182"/>
      <c r="Z199" s="182"/>
      <c r="AA199" s="182"/>
      <c r="AB199" s="182"/>
      <c r="AC199" s="182"/>
      <c r="AD199" s="182"/>
      <c r="AE199" s="182"/>
      <c r="AF199" s="182"/>
      <c r="AG199" s="182"/>
      <c r="AH199" s="182"/>
      <c r="AI199" s="182"/>
      <c r="AJ199" s="10"/>
    </row>
    <row r="200" spans="1:36" ht="0.95" customHeight="1" x14ac:dyDescent="0.25">
      <c r="B200" s="9"/>
      <c r="C200" s="4"/>
      <c r="D200" s="4"/>
      <c r="E200" s="27"/>
      <c r="F200" s="182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  <c r="Q200" s="182"/>
      <c r="R200" s="10"/>
      <c r="T200" s="9"/>
      <c r="U200" s="4"/>
      <c r="V200" s="4"/>
      <c r="W200" s="27"/>
      <c r="X200" s="182"/>
      <c r="Y200" s="182"/>
      <c r="Z200" s="182"/>
      <c r="AA200" s="182"/>
      <c r="AB200" s="182"/>
      <c r="AC200" s="182"/>
      <c r="AD200" s="182"/>
      <c r="AE200" s="182"/>
      <c r="AF200" s="182"/>
      <c r="AG200" s="182"/>
      <c r="AH200" s="182"/>
      <c r="AI200" s="182"/>
      <c r="AJ200" s="10"/>
    </row>
    <row r="201" spans="1:36" ht="18" customHeight="1" x14ac:dyDescent="0.25">
      <c r="B201" s="9"/>
      <c r="C201" s="183" t="str">
        <f>IF(VLOOKUP(A183,'BD InterCOABQ '!$A:P,12,FALSE)="","",VLOOKUP(A183,'BD InterCOABQ '!$A:P,12,FALSE))</f>
        <v/>
      </c>
      <c r="D201" s="184"/>
      <c r="E201" s="42"/>
      <c r="F201" s="182"/>
      <c r="G201" s="182"/>
      <c r="H201" s="182"/>
      <c r="I201" s="182"/>
      <c r="J201" s="182"/>
      <c r="K201" s="182"/>
      <c r="L201" s="182"/>
      <c r="M201" s="182"/>
      <c r="N201" s="182"/>
      <c r="O201" s="182"/>
      <c r="P201" s="182"/>
      <c r="Q201" s="182"/>
      <c r="R201" s="10"/>
      <c r="T201" s="9"/>
      <c r="U201" s="183" t="str">
        <f>IF(VLOOKUP(S183,'BD InterCOABQ '!$A:AH,12,FALSE)="","",VLOOKUP(S183,'BD InterCOABQ '!$A:AH,12,FALSE))</f>
        <v/>
      </c>
      <c r="V201" s="184"/>
      <c r="W201" s="42"/>
      <c r="X201" s="182"/>
      <c r="Y201" s="182"/>
      <c r="Z201" s="182"/>
      <c r="AA201" s="182"/>
      <c r="AB201" s="182"/>
      <c r="AC201" s="182"/>
      <c r="AD201" s="182"/>
      <c r="AE201" s="182"/>
      <c r="AF201" s="182"/>
      <c r="AG201" s="182"/>
      <c r="AH201" s="182"/>
      <c r="AI201" s="182"/>
      <c r="AJ201" s="10"/>
    </row>
    <row r="202" spans="1:36" ht="5.45" customHeight="1" x14ac:dyDescent="0.25">
      <c r="B202" s="14"/>
      <c r="C202" s="185" t="s">
        <v>7</v>
      </c>
      <c r="D202" s="185"/>
      <c r="E202" s="15"/>
      <c r="F202" s="185" t="s">
        <v>20</v>
      </c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  <c r="R202" s="16"/>
      <c r="T202" s="14"/>
      <c r="U202" s="185" t="s">
        <v>7</v>
      </c>
      <c r="V202" s="185"/>
      <c r="W202" s="15"/>
      <c r="X202" s="185" t="s">
        <v>20</v>
      </c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5"/>
      <c r="AI202" s="185"/>
      <c r="AJ202" s="16"/>
    </row>
    <row r="203" spans="1:36" ht="9" customHeight="1" x14ac:dyDescent="0.25"/>
    <row r="204" spans="1:36" s="1" customFormat="1" ht="2.4500000000000002" customHeight="1" x14ac:dyDescent="0.25">
      <c r="A204" s="58"/>
      <c r="B204" s="6">
        <v>19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8"/>
      <c r="S204" s="52"/>
      <c r="T204" s="6">
        <v>20</v>
      </c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8"/>
    </row>
    <row r="205" spans="1:36" ht="13.5" customHeight="1" x14ac:dyDescent="0.25">
      <c r="A205" s="57" t="str">
        <f>19&amp;AL$1</f>
        <v>19BBV</v>
      </c>
      <c r="B205" s="9"/>
      <c r="C205" s="5"/>
      <c r="D205" s="156" t="s">
        <v>108</v>
      </c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44"/>
      <c r="R205" s="10"/>
      <c r="S205" s="53" t="str">
        <f>20&amp;$AL$1</f>
        <v>20BBV</v>
      </c>
      <c r="T205" s="9"/>
      <c r="U205" s="5"/>
      <c r="V205" s="156" t="s">
        <v>108</v>
      </c>
      <c r="W205" s="156"/>
      <c r="X205" s="156"/>
      <c r="Y205" s="156"/>
      <c r="Z205" s="156"/>
      <c r="AA205" s="156"/>
      <c r="AB205" s="156"/>
      <c r="AC205" s="156"/>
      <c r="AD205" s="156"/>
      <c r="AE205" s="156"/>
      <c r="AF205" s="156"/>
      <c r="AG205" s="156"/>
      <c r="AH205" s="156"/>
      <c r="AI205" s="44"/>
      <c r="AJ205" s="10"/>
    </row>
    <row r="206" spans="1:36" ht="9.9499999999999993" customHeight="1" x14ac:dyDescent="0.25">
      <c r="B206" s="9"/>
      <c r="D206" s="156" t="str">
        <f>$B$3</f>
        <v>Plantel 2 Amealco</v>
      </c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45"/>
      <c r="R206" s="10"/>
      <c r="T206" s="9"/>
      <c r="V206" s="156" t="str">
        <f>$B$3</f>
        <v>Plantel 2 Amealco</v>
      </c>
      <c r="W206" s="156"/>
      <c r="X206" s="156"/>
      <c r="Y206" s="156"/>
      <c r="Z206" s="156"/>
      <c r="AA206" s="156"/>
      <c r="AB206" s="156"/>
      <c r="AC206" s="156"/>
      <c r="AD206" s="156"/>
      <c r="AE206" s="156"/>
      <c r="AF206" s="156"/>
      <c r="AG206" s="156"/>
      <c r="AH206" s="156"/>
      <c r="AI206" s="45"/>
      <c r="AJ206" s="10"/>
    </row>
    <row r="207" spans="1:36" s="3" customFormat="1" ht="9.6" customHeight="1" x14ac:dyDescent="0.2">
      <c r="A207" s="57"/>
      <c r="B207" s="11"/>
      <c r="D207" s="162" t="str">
        <f>$B$4</f>
        <v>Béisbol</v>
      </c>
      <c r="E207" s="162"/>
      <c r="F207" s="162"/>
      <c r="G207" s="162"/>
      <c r="H207" s="162"/>
      <c r="I207" s="162"/>
      <c r="J207" s="162"/>
      <c r="K207" s="162"/>
      <c r="L207" s="162"/>
      <c r="M207" s="162"/>
      <c r="N207" s="162"/>
      <c r="O207" s="162"/>
      <c r="P207" s="162"/>
      <c r="Q207" s="46"/>
      <c r="R207" s="13"/>
      <c r="S207" s="54"/>
      <c r="T207" s="11"/>
      <c r="V207" s="162" t="str">
        <f>$B$4</f>
        <v>Béisbol</v>
      </c>
      <c r="W207" s="162"/>
      <c r="X207" s="162"/>
      <c r="Y207" s="162"/>
      <c r="Z207" s="162"/>
      <c r="AA207" s="162"/>
      <c r="AB207" s="162"/>
      <c r="AC207" s="162"/>
      <c r="AD207" s="162"/>
      <c r="AE207" s="162"/>
      <c r="AF207" s="162"/>
      <c r="AG207" s="162"/>
      <c r="AH207" s="162"/>
      <c r="AI207" s="46"/>
      <c r="AJ207" s="13"/>
    </row>
    <row r="208" spans="1:36" ht="2.1" customHeight="1" x14ac:dyDescent="0.25">
      <c r="B208" s="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0"/>
      <c r="T208" s="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0"/>
    </row>
    <row r="209" spans="1:36" ht="13.5" customHeight="1" x14ac:dyDescent="0.25">
      <c r="B209" s="9"/>
      <c r="C209" s="163"/>
      <c r="D209" s="164"/>
      <c r="E209" s="5"/>
      <c r="F209" s="169" t="str">
        <f>VLOOKUP(A205,'BD InterCOABQ '!$A:P,8,FALSE)&amp;" "&amp;VLOOKUP(A205,'BD InterCOABQ '!$A:P,9,FALSE)&amp;" "&amp;VLOOKUP(A205,'BD InterCOABQ '!$A:P,7,FALSE)</f>
        <v xml:space="preserve">  </v>
      </c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1"/>
      <c r="R209" s="10"/>
      <c r="T209" s="9"/>
      <c r="U209" s="163"/>
      <c r="V209" s="164"/>
      <c r="W209" s="5"/>
      <c r="X209" s="169" t="str">
        <f>VLOOKUP(S205,'BD InterCOABQ '!$A:AH,8,FALSE)&amp;" "&amp;VLOOKUP(S205,'BD InterCOABQ '!$A:AH,9,FALSE)&amp;" "&amp;VLOOKUP(S205,'BD InterCOABQ '!$A:AH,7,FALSE)</f>
        <v xml:space="preserve">  </v>
      </c>
      <c r="Y209" s="170"/>
      <c r="Z209" s="170"/>
      <c r="AA209" s="170"/>
      <c r="AB209" s="170"/>
      <c r="AC209" s="170"/>
      <c r="AD209" s="170"/>
      <c r="AE209" s="170"/>
      <c r="AF209" s="170"/>
      <c r="AG209" s="170"/>
      <c r="AH209" s="170"/>
      <c r="AI209" s="171"/>
      <c r="AJ209" s="10"/>
    </row>
    <row r="210" spans="1:36" ht="13.5" customHeight="1" x14ac:dyDescent="0.25">
      <c r="B210" s="9"/>
      <c r="C210" s="165"/>
      <c r="D210" s="166"/>
      <c r="E210" s="5"/>
      <c r="F210" s="172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4"/>
      <c r="R210" s="10"/>
      <c r="T210" s="9"/>
      <c r="U210" s="165"/>
      <c r="V210" s="166"/>
      <c r="W210" s="5"/>
      <c r="X210" s="172"/>
      <c r="Y210" s="173"/>
      <c r="Z210" s="173"/>
      <c r="AA210" s="173"/>
      <c r="AB210" s="173"/>
      <c r="AC210" s="173"/>
      <c r="AD210" s="173"/>
      <c r="AE210" s="173"/>
      <c r="AF210" s="173"/>
      <c r="AG210" s="173"/>
      <c r="AH210" s="173"/>
      <c r="AI210" s="174"/>
      <c r="AJ210" s="10"/>
    </row>
    <row r="211" spans="1:36" s="20" customFormat="1" ht="6.6" customHeight="1" x14ac:dyDescent="0.25">
      <c r="A211" s="60"/>
      <c r="B211" s="18"/>
      <c r="C211" s="165"/>
      <c r="D211" s="166"/>
      <c r="E211" s="17"/>
      <c r="F211" s="157" t="s">
        <v>17</v>
      </c>
      <c r="G211" s="157"/>
      <c r="H211" s="157"/>
      <c r="I211" s="157"/>
      <c r="J211" s="157"/>
      <c r="K211" s="43"/>
      <c r="L211" s="157" t="s">
        <v>18</v>
      </c>
      <c r="M211" s="157"/>
      <c r="N211" s="157"/>
      <c r="O211" s="43"/>
      <c r="P211" s="157" t="s">
        <v>4</v>
      </c>
      <c r="Q211" s="157"/>
      <c r="R211" s="24"/>
      <c r="S211" s="55"/>
      <c r="T211" s="18"/>
      <c r="U211" s="165"/>
      <c r="V211" s="166"/>
      <c r="W211" s="17"/>
      <c r="X211" s="157" t="s">
        <v>17</v>
      </c>
      <c r="Y211" s="157"/>
      <c r="Z211" s="157"/>
      <c r="AA211" s="157"/>
      <c r="AB211" s="157"/>
      <c r="AC211" s="43"/>
      <c r="AD211" s="157" t="s">
        <v>18</v>
      </c>
      <c r="AE211" s="157"/>
      <c r="AF211" s="157"/>
      <c r="AG211" s="43"/>
      <c r="AH211" s="157" t="s">
        <v>4</v>
      </c>
      <c r="AI211" s="157"/>
      <c r="AJ211" s="24"/>
    </row>
    <row r="212" spans="1:36" ht="2.4500000000000002" customHeight="1" x14ac:dyDescent="0.25">
      <c r="B212" s="9"/>
      <c r="C212" s="165"/>
      <c r="D212" s="16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10"/>
      <c r="T212" s="9"/>
      <c r="U212" s="165"/>
      <c r="V212" s="166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10"/>
    </row>
    <row r="213" spans="1:36" ht="12.95" customHeight="1" x14ac:dyDescent="0.25">
      <c r="B213" s="9"/>
      <c r="C213" s="165"/>
      <c r="D213" s="166"/>
      <c r="E213" s="5"/>
      <c r="F213" s="187" t="s">
        <v>90</v>
      </c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9"/>
      <c r="R213" s="10"/>
      <c r="T213" s="9"/>
      <c r="U213" s="165"/>
      <c r="V213" s="166"/>
      <c r="W213" s="5"/>
      <c r="X213" s="193" t="s">
        <v>109</v>
      </c>
      <c r="Y213" s="194"/>
      <c r="Z213" s="194"/>
      <c r="AA213" s="194"/>
      <c r="AB213" s="194"/>
      <c r="AC213" s="194"/>
      <c r="AD213" s="194"/>
      <c r="AE213" s="194"/>
      <c r="AF213" s="194"/>
      <c r="AG213" s="194"/>
      <c r="AH213" s="194"/>
      <c r="AI213" s="195"/>
      <c r="AJ213" s="10"/>
    </row>
    <row r="214" spans="1:36" ht="0.95" customHeight="1" x14ac:dyDescent="0.25">
      <c r="B214" s="9"/>
      <c r="C214" s="165"/>
      <c r="D214" s="166"/>
      <c r="E214" s="5"/>
      <c r="F214" s="5"/>
      <c r="G214" s="5"/>
      <c r="H214" s="5"/>
      <c r="I214" s="5"/>
      <c r="J214" s="5"/>
      <c r="K214" s="5"/>
      <c r="L214" s="4"/>
      <c r="M214" s="4"/>
      <c r="N214" s="4"/>
      <c r="O214" s="4"/>
      <c r="P214" s="4"/>
      <c r="Q214" s="4"/>
      <c r="R214" s="10"/>
      <c r="T214" s="9"/>
      <c r="U214" s="165"/>
      <c r="V214" s="166"/>
      <c r="W214" s="5"/>
      <c r="X214" s="5"/>
      <c r="Y214" s="5"/>
      <c r="Z214" s="5"/>
      <c r="AA214" s="5"/>
      <c r="AB214" s="5"/>
      <c r="AC214" s="5"/>
      <c r="AD214" s="4"/>
      <c r="AE214" s="4"/>
      <c r="AF214" s="4"/>
      <c r="AG214" s="4"/>
      <c r="AH214" s="4"/>
      <c r="AI214" s="4"/>
      <c r="AJ214" s="10"/>
    </row>
    <row r="215" spans="1:36" s="3" customFormat="1" ht="6.6" customHeight="1" x14ac:dyDescent="0.2">
      <c r="A215" s="57"/>
      <c r="B215" s="11"/>
      <c r="C215" s="165"/>
      <c r="D215" s="166"/>
      <c r="E215" s="12"/>
      <c r="F215" s="190" t="s">
        <v>91</v>
      </c>
      <c r="G215" s="190"/>
      <c r="H215" s="190"/>
      <c r="I215" s="190"/>
      <c r="J215" s="190"/>
      <c r="K215" s="190"/>
      <c r="L215" s="190"/>
      <c r="M215" s="190"/>
      <c r="N215" s="190"/>
      <c r="O215" s="190"/>
      <c r="P215" s="190"/>
      <c r="Q215" s="190"/>
      <c r="R215" s="13"/>
      <c r="S215" s="54"/>
      <c r="T215" s="11"/>
      <c r="U215" s="165"/>
      <c r="V215" s="166"/>
      <c r="W215" s="12"/>
      <c r="X215" s="190" t="s">
        <v>92</v>
      </c>
      <c r="Y215" s="190"/>
      <c r="Z215" s="190"/>
      <c r="AA215" s="190"/>
      <c r="AB215" s="190"/>
      <c r="AC215" s="190"/>
      <c r="AD215" s="190"/>
      <c r="AE215" s="190"/>
      <c r="AF215" s="190"/>
      <c r="AG215" s="190"/>
      <c r="AH215" s="190"/>
      <c r="AI215" s="190"/>
      <c r="AJ215" s="13"/>
    </row>
    <row r="216" spans="1:36" ht="0.95" customHeight="1" x14ac:dyDescent="0.25">
      <c r="B216" s="9"/>
      <c r="C216" s="165"/>
      <c r="D216" s="166"/>
      <c r="E216" s="5"/>
      <c r="F216" s="190"/>
      <c r="G216" s="190"/>
      <c r="H216" s="190"/>
      <c r="I216" s="190"/>
      <c r="J216" s="190"/>
      <c r="K216" s="190"/>
      <c r="L216" s="190"/>
      <c r="M216" s="190"/>
      <c r="N216" s="190"/>
      <c r="O216" s="190"/>
      <c r="P216" s="190"/>
      <c r="Q216" s="190"/>
      <c r="R216" s="10"/>
      <c r="T216" s="9"/>
      <c r="U216" s="165"/>
      <c r="V216" s="166"/>
      <c r="W216" s="5"/>
      <c r="X216" s="190"/>
      <c r="Y216" s="190"/>
      <c r="Z216" s="190"/>
      <c r="AA216" s="190"/>
      <c r="AB216" s="190"/>
      <c r="AC216" s="190"/>
      <c r="AD216" s="190"/>
      <c r="AE216" s="190"/>
      <c r="AF216" s="190"/>
      <c r="AG216" s="190"/>
      <c r="AH216" s="190"/>
      <c r="AI216" s="190"/>
      <c r="AJ216" s="10"/>
    </row>
    <row r="217" spans="1:36" ht="12.6" customHeight="1" x14ac:dyDescent="0.25">
      <c r="B217" s="9"/>
      <c r="C217" s="165"/>
      <c r="D217" s="166"/>
      <c r="E217" s="5"/>
      <c r="F217" s="190"/>
      <c r="G217" s="190"/>
      <c r="H217" s="190"/>
      <c r="I217" s="190"/>
      <c r="J217" s="190"/>
      <c r="K217" s="190"/>
      <c r="L217" s="190"/>
      <c r="M217" s="190"/>
      <c r="N217" s="190"/>
      <c r="O217" s="190"/>
      <c r="P217" s="190"/>
      <c r="Q217" s="190"/>
      <c r="R217" s="10"/>
      <c r="T217" s="9"/>
      <c r="U217" s="165"/>
      <c r="V217" s="166"/>
      <c r="W217" s="5"/>
      <c r="X217" s="190"/>
      <c r="Y217" s="190"/>
      <c r="Z217" s="190"/>
      <c r="AA217" s="190"/>
      <c r="AB217" s="190"/>
      <c r="AC217" s="190"/>
      <c r="AD217" s="190"/>
      <c r="AE217" s="190"/>
      <c r="AF217" s="190"/>
      <c r="AG217" s="190"/>
      <c r="AH217" s="190"/>
      <c r="AI217" s="190"/>
      <c r="AJ217" s="10"/>
    </row>
    <row r="218" spans="1:36" ht="1.5" customHeight="1" x14ac:dyDescent="0.25">
      <c r="B218" s="9"/>
      <c r="C218" s="165"/>
      <c r="D218" s="166"/>
      <c r="E218" s="5"/>
      <c r="F218" s="190"/>
      <c r="G218" s="190"/>
      <c r="H218" s="190"/>
      <c r="I218" s="190"/>
      <c r="J218" s="190"/>
      <c r="K218" s="190"/>
      <c r="L218" s="190"/>
      <c r="M218" s="190"/>
      <c r="N218" s="190"/>
      <c r="O218" s="190"/>
      <c r="P218" s="190"/>
      <c r="Q218" s="190"/>
      <c r="R218" s="10"/>
      <c r="T218" s="9"/>
      <c r="U218" s="165"/>
      <c r="V218" s="166"/>
      <c r="W218" s="5"/>
      <c r="X218" s="190"/>
      <c r="Y218" s="190"/>
      <c r="Z218" s="190"/>
      <c r="AA218" s="190"/>
      <c r="AB218" s="190"/>
      <c r="AC218" s="190"/>
      <c r="AD218" s="190"/>
      <c r="AE218" s="190"/>
      <c r="AF218" s="190"/>
      <c r="AG218" s="190"/>
      <c r="AH218" s="190"/>
      <c r="AI218" s="190"/>
      <c r="AJ218" s="10"/>
    </row>
    <row r="219" spans="1:36" s="21" customFormat="1" ht="6.6" customHeight="1" x14ac:dyDescent="0.25">
      <c r="A219" s="61"/>
      <c r="B219" s="25"/>
      <c r="C219" s="165"/>
      <c r="D219" s="166"/>
      <c r="E219" s="22"/>
      <c r="F219" s="190"/>
      <c r="G219" s="190"/>
      <c r="H219" s="190"/>
      <c r="I219" s="190"/>
      <c r="J219" s="190"/>
      <c r="K219" s="190"/>
      <c r="L219" s="190"/>
      <c r="M219" s="190"/>
      <c r="N219" s="190"/>
      <c r="O219" s="190"/>
      <c r="P219" s="190"/>
      <c r="Q219" s="190"/>
      <c r="R219" s="26"/>
      <c r="S219" s="56"/>
      <c r="T219" s="25"/>
      <c r="U219" s="165"/>
      <c r="V219" s="166"/>
      <c r="W219" s="22"/>
      <c r="X219" s="190"/>
      <c r="Y219" s="190"/>
      <c r="Z219" s="190"/>
      <c r="AA219" s="190"/>
      <c r="AB219" s="190"/>
      <c r="AC219" s="190"/>
      <c r="AD219" s="190"/>
      <c r="AE219" s="190"/>
      <c r="AF219" s="190"/>
      <c r="AG219" s="190"/>
      <c r="AH219" s="190"/>
      <c r="AI219" s="190"/>
      <c r="AJ219" s="26"/>
    </row>
    <row r="220" spans="1:36" ht="5.0999999999999996" customHeight="1" x14ac:dyDescent="0.25">
      <c r="B220" s="9"/>
      <c r="C220" s="165"/>
      <c r="D220" s="166"/>
      <c r="E220" s="5"/>
      <c r="F220" s="190"/>
      <c r="G220" s="190"/>
      <c r="H220" s="190"/>
      <c r="I220" s="190"/>
      <c r="J220" s="190"/>
      <c r="K220" s="190"/>
      <c r="L220" s="190"/>
      <c r="M220" s="190"/>
      <c r="N220" s="190"/>
      <c r="O220" s="190"/>
      <c r="P220" s="190"/>
      <c r="Q220" s="190"/>
      <c r="R220" s="10"/>
      <c r="T220" s="9"/>
      <c r="U220" s="165"/>
      <c r="V220" s="166"/>
      <c r="W220" s="5"/>
      <c r="X220" s="190"/>
      <c r="Y220" s="190"/>
      <c r="Z220" s="190"/>
      <c r="AA220" s="190"/>
      <c r="AB220" s="190"/>
      <c r="AC220" s="190"/>
      <c r="AD220" s="190"/>
      <c r="AE220" s="190"/>
      <c r="AF220" s="190"/>
      <c r="AG220" s="190"/>
      <c r="AH220" s="190"/>
      <c r="AI220" s="190"/>
      <c r="AJ220" s="10"/>
    </row>
    <row r="221" spans="1:36" ht="6.6" customHeight="1" x14ac:dyDescent="0.25">
      <c r="B221" s="9"/>
      <c r="C221" s="167"/>
      <c r="D221" s="168"/>
      <c r="E221" s="27"/>
      <c r="F221" s="190"/>
      <c r="G221" s="190"/>
      <c r="H221" s="190"/>
      <c r="I221" s="190"/>
      <c r="J221" s="190"/>
      <c r="K221" s="190"/>
      <c r="L221" s="190"/>
      <c r="M221" s="190"/>
      <c r="N221" s="190"/>
      <c r="O221" s="190"/>
      <c r="P221" s="190"/>
      <c r="Q221" s="190"/>
      <c r="R221" s="10"/>
      <c r="T221" s="9"/>
      <c r="U221" s="167"/>
      <c r="V221" s="168"/>
      <c r="W221" s="27"/>
      <c r="X221" s="190"/>
      <c r="Y221" s="190"/>
      <c r="Z221" s="190"/>
      <c r="AA221" s="190"/>
      <c r="AB221" s="190"/>
      <c r="AC221" s="190"/>
      <c r="AD221" s="190"/>
      <c r="AE221" s="190"/>
      <c r="AF221" s="190"/>
      <c r="AG221" s="190"/>
      <c r="AH221" s="190"/>
      <c r="AI221" s="190"/>
      <c r="AJ221" s="10"/>
    </row>
    <row r="222" spans="1:36" ht="0.95" customHeight="1" x14ac:dyDescent="0.25">
      <c r="B222" s="9"/>
      <c r="C222" s="4"/>
      <c r="D222" s="4"/>
      <c r="E222" s="27"/>
      <c r="F222" s="190"/>
      <c r="G222" s="190"/>
      <c r="H222" s="190"/>
      <c r="I222" s="190"/>
      <c r="J222" s="190"/>
      <c r="K222" s="190"/>
      <c r="L222" s="190"/>
      <c r="M222" s="190"/>
      <c r="N222" s="190"/>
      <c r="O222" s="190"/>
      <c r="P222" s="190"/>
      <c r="Q222" s="190"/>
      <c r="R222" s="10"/>
      <c r="T222" s="9"/>
      <c r="U222" s="4"/>
      <c r="V222" s="4"/>
      <c r="W222" s="27"/>
      <c r="X222" s="190"/>
      <c r="Y222" s="190"/>
      <c r="Z222" s="190"/>
      <c r="AA222" s="190"/>
      <c r="AB222" s="190"/>
      <c r="AC222" s="190"/>
      <c r="AD222" s="190"/>
      <c r="AE222" s="190"/>
      <c r="AF222" s="190"/>
      <c r="AG222" s="190"/>
      <c r="AH222" s="190"/>
      <c r="AI222" s="190"/>
      <c r="AJ222" s="10"/>
    </row>
    <row r="223" spans="1:36" ht="18" customHeight="1" x14ac:dyDescent="0.25">
      <c r="B223" s="9"/>
      <c r="C223" s="186"/>
      <c r="D223" s="186"/>
      <c r="E223" s="42"/>
      <c r="F223" s="191"/>
      <c r="G223" s="191"/>
      <c r="H223" s="191"/>
      <c r="I223" s="191"/>
      <c r="J223" s="191"/>
      <c r="K223" s="191"/>
      <c r="L223" s="191"/>
      <c r="M223" s="191"/>
      <c r="N223" s="191"/>
      <c r="O223" s="191"/>
      <c r="P223" s="191"/>
      <c r="Q223" s="191"/>
      <c r="R223" s="10"/>
      <c r="T223" s="9"/>
      <c r="U223" s="196"/>
      <c r="V223" s="196"/>
      <c r="W223" s="42"/>
      <c r="X223" s="191"/>
      <c r="Y223" s="191"/>
      <c r="Z223" s="191"/>
      <c r="AA223" s="191"/>
      <c r="AB223" s="191"/>
      <c r="AC223" s="191"/>
      <c r="AD223" s="191"/>
      <c r="AE223" s="191"/>
      <c r="AF223" s="191"/>
      <c r="AG223" s="191"/>
      <c r="AH223" s="191"/>
      <c r="AI223" s="191"/>
      <c r="AJ223" s="10"/>
    </row>
    <row r="224" spans="1:36" ht="5.45" customHeight="1" x14ac:dyDescent="0.25">
      <c r="B224" s="14"/>
      <c r="C224" s="185"/>
      <c r="D224" s="185"/>
      <c r="E224" s="15"/>
      <c r="F224" s="185"/>
      <c r="G224" s="185"/>
      <c r="H224" s="185"/>
      <c r="I224" s="185"/>
      <c r="J224" s="185"/>
      <c r="K224" s="185"/>
      <c r="L224" s="185"/>
      <c r="M224" s="185"/>
      <c r="N224" s="185"/>
      <c r="O224" s="185"/>
      <c r="P224" s="185"/>
      <c r="Q224" s="185"/>
      <c r="R224" s="16"/>
      <c r="T224" s="14"/>
      <c r="U224" s="185"/>
      <c r="V224" s="185"/>
      <c r="W224" s="15"/>
      <c r="X224" s="185" t="s">
        <v>20</v>
      </c>
      <c r="Y224" s="185"/>
      <c r="Z224" s="185"/>
      <c r="AA224" s="185"/>
      <c r="AB224" s="185"/>
      <c r="AC224" s="185"/>
      <c r="AD224" s="185"/>
      <c r="AE224" s="185"/>
      <c r="AF224" s="185"/>
      <c r="AG224" s="185"/>
      <c r="AH224" s="185"/>
      <c r="AI224" s="185"/>
      <c r="AJ224" s="16"/>
    </row>
    <row r="225" ht="2.4500000000000002" customHeight="1" x14ac:dyDescent="0.25"/>
  </sheetData>
  <sheetProtection algorithmName="SHA-512" hashValue="OG6k9naVxa3WTFBGCHs5WIx4l45zzN2Y8gOl1ve8yyjCsUwE8h5YK3XDGIBxPW+4oRKQ5XVwsnzXZVAdMPbnZg==" saltValue="l+4VXZWcSijstdDTW0JwEQ==" spinCount="100000" sheet="1" selectLockedCells="1"/>
  <mergeCells count="425">
    <mergeCell ref="C224:D224"/>
    <mergeCell ref="F224:Q224"/>
    <mergeCell ref="U224:V224"/>
    <mergeCell ref="X224:AI224"/>
    <mergeCell ref="F213:Q213"/>
    <mergeCell ref="X213:AI213"/>
    <mergeCell ref="F215:Q223"/>
    <mergeCell ref="X215:AI223"/>
    <mergeCell ref="C223:D223"/>
    <mergeCell ref="U223:V223"/>
    <mergeCell ref="C209:D221"/>
    <mergeCell ref="F209:Q210"/>
    <mergeCell ref="U209:V221"/>
    <mergeCell ref="X209:AI210"/>
    <mergeCell ref="F211:J211"/>
    <mergeCell ref="L211:N211"/>
    <mergeCell ref="P211:Q211"/>
    <mergeCell ref="X211:AB211"/>
    <mergeCell ref="AD211:AF211"/>
    <mergeCell ref="AH211:AI211"/>
    <mergeCell ref="D207:P207"/>
    <mergeCell ref="V207:AH207"/>
    <mergeCell ref="F199:Q201"/>
    <mergeCell ref="X199:AI201"/>
    <mergeCell ref="C201:D201"/>
    <mergeCell ref="U201:V201"/>
    <mergeCell ref="C202:D202"/>
    <mergeCell ref="F202:Q202"/>
    <mergeCell ref="U202:V202"/>
    <mergeCell ref="X202:AI202"/>
    <mergeCell ref="F195:J195"/>
    <mergeCell ref="L195:N195"/>
    <mergeCell ref="P195:Q195"/>
    <mergeCell ref="X195:AB195"/>
    <mergeCell ref="AD195:AF195"/>
    <mergeCell ref="AH195:AI195"/>
    <mergeCell ref="D205:P205"/>
    <mergeCell ref="V205:AH205"/>
    <mergeCell ref="D206:P206"/>
    <mergeCell ref="V206:AH206"/>
    <mergeCell ref="F191:L191"/>
    <mergeCell ref="N191:Q191"/>
    <mergeCell ref="X191:AD191"/>
    <mergeCell ref="AF191:AI191"/>
    <mergeCell ref="F193:L193"/>
    <mergeCell ref="N193:Q193"/>
    <mergeCell ref="X193:AD193"/>
    <mergeCell ref="AF193:AI193"/>
    <mergeCell ref="C187:D199"/>
    <mergeCell ref="F187:Q188"/>
    <mergeCell ref="U187:V199"/>
    <mergeCell ref="X187:AI188"/>
    <mergeCell ref="F189:J189"/>
    <mergeCell ref="L189:N189"/>
    <mergeCell ref="P189:Q189"/>
    <mergeCell ref="X189:AB189"/>
    <mergeCell ref="AD189:AF189"/>
    <mergeCell ref="AH189:AI189"/>
    <mergeCell ref="F197:J197"/>
    <mergeCell ref="L197:N197"/>
    <mergeCell ref="P197:Q197"/>
    <mergeCell ref="X197:AB197"/>
    <mergeCell ref="AD197:AF197"/>
    <mergeCell ref="AH197:AI197"/>
    <mergeCell ref="D185:P185"/>
    <mergeCell ref="V185:AH185"/>
    <mergeCell ref="F177:Q179"/>
    <mergeCell ref="X177:AI179"/>
    <mergeCell ref="C179:D179"/>
    <mergeCell ref="U179:V179"/>
    <mergeCell ref="C180:D180"/>
    <mergeCell ref="F180:Q180"/>
    <mergeCell ref="U180:V180"/>
    <mergeCell ref="X180:AI180"/>
    <mergeCell ref="F173:J173"/>
    <mergeCell ref="L173:N173"/>
    <mergeCell ref="P173:Q173"/>
    <mergeCell ref="X173:AB173"/>
    <mergeCell ref="AD173:AF173"/>
    <mergeCell ref="AH173:AI173"/>
    <mergeCell ref="D183:P183"/>
    <mergeCell ref="V183:AH183"/>
    <mergeCell ref="D184:P184"/>
    <mergeCell ref="V184:AH184"/>
    <mergeCell ref="F169:L169"/>
    <mergeCell ref="N169:Q169"/>
    <mergeCell ref="X169:AD169"/>
    <mergeCell ref="AF169:AI169"/>
    <mergeCell ref="F171:L171"/>
    <mergeCell ref="N171:Q171"/>
    <mergeCell ref="X171:AD171"/>
    <mergeCell ref="AF171:AI171"/>
    <mergeCell ref="C165:D177"/>
    <mergeCell ref="F165:Q166"/>
    <mergeCell ref="U165:V177"/>
    <mergeCell ref="X165:AI166"/>
    <mergeCell ref="F167:J167"/>
    <mergeCell ref="L167:N167"/>
    <mergeCell ref="P167:Q167"/>
    <mergeCell ref="X167:AB167"/>
    <mergeCell ref="AD167:AF167"/>
    <mergeCell ref="AH167:AI167"/>
    <mergeCell ref="F175:J175"/>
    <mergeCell ref="L175:N175"/>
    <mergeCell ref="P175:Q175"/>
    <mergeCell ref="X175:AB175"/>
    <mergeCell ref="AD175:AF175"/>
    <mergeCell ref="AH175:AI175"/>
    <mergeCell ref="D163:P163"/>
    <mergeCell ref="V163:AH163"/>
    <mergeCell ref="F155:Q157"/>
    <mergeCell ref="X155:AI157"/>
    <mergeCell ref="C157:D157"/>
    <mergeCell ref="U157:V157"/>
    <mergeCell ref="C158:D158"/>
    <mergeCell ref="F158:Q158"/>
    <mergeCell ref="U158:V158"/>
    <mergeCell ref="X158:AI158"/>
    <mergeCell ref="F151:J151"/>
    <mergeCell ref="L151:N151"/>
    <mergeCell ref="P151:Q151"/>
    <mergeCell ref="X151:AB151"/>
    <mergeCell ref="AD151:AF151"/>
    <mergeCell ref="AH151:AI151"/>
    <mergeCell ref="D161:P161"/>
    <mergeCell ref="V161:AH161"/>
    <mergeCell ref="D162:P162"/>
    <mergeCell ref="V162:AH162"/>
    <mergeCell ref="F147:L147"/>
    <mergeCell ref="N147:Q147"/>
    <mergeCell ref="X147:AD147"/>
    <mergeCell ref="AF147:AI147"/>
    <mergeCell ref="F149:L149"/>
    <mergeCell ref="N149:Q149"/>
    <mergeCell ref="X149:AD149"/>
    <mergeCell ref="AF149:AI149"/>
    <mergeCell ref="C143:D155"/>
    <mergeCell ref="F143:Q144"/>
    <mergeCell ref="U143:V155"/>
    <mergeCell ref="X143:AI144"/>
    <mergeCell ref="F145:J145"/>
    <mergeCell ref="L145:N145"/>
    <mergeCell ref="P145:Q145"/>
    <mergeCell ref="X145:AB145"/>
    <mergeCell ref="AD145:AF145"/>
    <mergeCell ref="AH145:AI145"/>
    <mergeCell ref="F153:J153"/>
    <mergeCell ref="L153:N153"/>
    <mergeCell ref="P153:Q153"/>
    <mergeCell ref="X153:AB153"/>
    <mergeCell ref="AD153:AF153"/>
    <mergeCell ref="AH153:AI153"/>
    <mergeCell ref="D141:P141"/>
    <mergeCell ref="V141:AH141"/>
    <mergeCell ref="F133:Q135"/>
    <mergeCell ref="X133:AI135"/>
    <mergeCell ref="C135:D135"/>
    <mergeCell ref="U135:V135"/>
    <mergeCell ref="C136:D136"/>
    <mergeCell ref="F136:Q136"/>
    <mergeCell ref="U136:V136"/>
    <mergeCell ref="X136:AI136"/>
    <mergeCell ref="F129:J129"/>
    <mergeCell ref="L129:N129"/>
    <mergeCell ref="P129:Q129"/>
    <mergeCell ref="X129:AB129"/>
    <mergeCell ref="AD129:AF129"/>
    <mergeCell ref="AH129:AI129"/>
    <mergeCell ref="D139:P139"/>
    <mergeCell ref="V139:AH139"/>
    <mergeCell ref="D140:P140"/>
    <mergeCell ref="V140:AH140"/>
    <mergeCell ref="F125:L125"/>
    <mergeCell ref="N125:Q125"/>
    <mergeCell ref="X125:AD125"/>
    <mergeCell ref="AF125:AI125"/>
    <mergeCell ref="F127:L127"/>
    <mergeCell ref="N127:Q127"/>
    <mergeCell ref="X127:AD127"/>
    <mergeCell ref="AF127:AI127"/>
    <mergeCell ref="C121:D133"/>
    <mergeCell ref="F121:Q122"/>
    <mergeCell ref="U121:V133"/>
    <mergeCell ref="X121:AI122"/>
    <mergeCell ref="F123:J123"/>
    <mergeCell ref="L123:N123"/>
    <mergeCell ref="P123:Q123"/>
    <mergeCell ref="X123:AB123"/>
    <mergeCell ref="AD123:AF123"/>
    <mergeCell ref="AH123:AI123"/>
    <mergeCell ref="F131:J131"/>
    <mergeCell ref="L131:N131"/>
    <mergeCell ref="P131:Q131"/>
    <mergeCell ref="X131:AB131"/>
    <mergeCell ref="AD131:AF131"/>
    <mergeCell ref="AH131:AI131"/>
    <mergeCell ref="D119:P119"/>
    <mergeCell ref="V119:AH119"/>
    <mergeCell ref="F111:Q113"/>
    <mergeCell ref="X111:AI113"/>
    <mergeCell ref="C113:D113"/>
    <mergeCell ref="U113:V113"/>
    <mergeCell ref="C114:D114"/>
    <mergeCell ref="F114:Q114"/>
    <mergeCell ref="U114:V114"/>
    <mergeCell ref="X114:AI114"/>
    <mergeCell ref="F107:J107"/>
    <mergeCell ref="L107:N107"/>
    <mergeCell ref="P107:Q107"/>
    <mergeCell ref="X107:AB107"/>
    <mergeCell ref="AD107:AF107"/>
    <mergeCell ref="AH107:AI107"/>
    <mergeCell ref="D117:P117"/>
    <mergeCell ref="V117:AH117"/>
    <mergeCell ref="D118:P118"/>
    <mergeCell ref="V118:AH118"/>
    <mergeCell ref="F103:L103"/>
    <mergeCell ref="N103:Q103"/>
    <mergeCell ref="X103:AD103"/>
    <mergeCell ref="AF103:AI103"/>
    <mergeCell ref="F105:L105"/>
    <mergeCell ref="N105:Q105"/>
    <mergeCell ref="X105:AD105"/>
    <mergeCell ref="AF105:AI105"/>
    <mergeCell ref="C99:D111"/>
    <mergeCell ref="F99:Q100"/>
    <mergeCell ref="U99:V111"/>
    <mergeCell ref="X99:AI100"/>
    <mergeCell ref="F101:J101"/>
    <mergeCell ref="L101:N101"/>
    <mergeCell ref="P101:Q101"/>
    <mergeCell ref="X101:AB101"/>
    <mergeCell ref="AD101:AF101"/>
    <mergeCell ref="AH101:AI101"/>
    <mergeCell ref="F109:J109"/>
    <mergeCell ref="L109:N109"/>
    <mergeCell ref="P109:Q109"/>
    <mergeCell ref="X109:AB109"/>
    <mergeCell ref="AD109:AF109"/>
    <mergeCell ref="AH109:AI109"/>
    <mergeCell ref="D97:P97"/>
    <mergeCell ref="V97:AH97"/>
    <mergeCell ref="F89:Q91"/>
    <mergeCell ref="X89:AI91"/>
    <mergeCell ref="C91:D91"/>
    <mergeCell ref="U91:V91"/>
    <mergeCell ref="C92:D92"/>
    <mergeCell ref="F92:Q92"/>
    <mergeCell ref="U92:V92"/>
    <mergeCell ref="X92:AI92"/>
    <mergeCell ref="F85:J85"/>
    <mergeCell ref="L85:N85"/>
    <mergeCell ref="P85:Q85"/>
    <mergeCell ref="X85:AB85"/>
    <mergeCell ref="AD85:AF85"/>
    <mergeCell ref="AH85:AI85"/>
    <mergeCell ref="D95:P95"/>
    <mergeCell ref="V95:AH95"/>
    <mergeCell ref="D96:P96"/>
    <mergeCell ref="V96:AH96"/>
    <mergeCell ref="F81:L81"/>
    <mergeCell ref="N81:Q81"/>
    <mergeCell ref="X81:AD81"/>
    <mergeCell ref="AF81:AI81"/>
    <mergeCell ref="F83:L83"/>
    <mergeCell ref="N83:Q83"/>
    <mergeCell ref="X83:AD83"/>
    <mergeCell ref="AF83:AI83"/>
    <mergeCell ref="C77:D89"/>
    <mergeCell ref="F77:Q78"/>
    <mergeCell ref="U77:V89"/>
    <mergeCell ref="X77:AI78"/>
    <mergeCell ref="F79:J79"/>
    <mergeCell ref="L79:N79"/>
    <mergeCell ref="P79:Q79"/>
    <mergeCell ref="X79:AB79"/>
    <mergeCell ref="AD79:AF79"/>
    <mergeCell ref="AH79:AI79"/>
    <mergeCell ref="F87:J87"/>
    <mergeCell ref="L87:N87"/>
    <mergeCell ref="P87:Q87"/>
    <mergeCell ref="X87:AB87"/>
    <mergeCell ref="AD87:AF87"/>
    <mergeCell ref="AH87:AI87"/>
    <mergeCell ref="D75:P75"/>
    <mergeCell ref="V75:AH75"/>
    <mergeCell ref="F67:Q69"/>
    <mergeCell ref="X67:AI69"/>
    <mergeCell ref="C69:D69"/>
    <mergeCell ref="U69:V69"/>
    <mergeCell ref="C70:D70"/>
    <mergeCell ref="F70:Q70"/>
    <mergeCell ref="U70:V70"/>
    <mergeCell ref="X70:AI70"/>
    <mergeCell ref="F63:J63"/>
    <mergeCell ref="L63:N63"/>
    <mergeCell ref="P63:Q63"/>
    <mergeCell ref="X63:AB63"/>
    <mergeCell ref="AD63:AF63"/>
    <mergeCell ref="AH63:AI63"/>
    <mergeCell ref="D73:P73"/>
    <mergeCell ref="V73:AH73"/>
    <mergeCell ref="D74:P74"/>
    <mergeCell ref="V74:AH74"/>
    <mergeCell ref="F59:L59"/>
    <mergeCell ref="N59:Q59"/>
    <mergeCell ref="X59:AD59"/>
    <mergeCell ref="AF59:AI59"/>
    <mergeCell ref="F61:L61"/>
    <mergeCell ref="N61:Q61"/>
    <mergeCell ref="X61:AD61"/>
    <mergeCell ref="AF61:AI61"/>
    <mergeCell ref="C55:D67"/>
    <mergeCell ref="F55:Q56"/>
    <mergeCell ref="U55:V67"/>
    <mergeCell ref="X55:AI56"/>
    <mergeCell ref="F57:J57"/>
    <mergeCell ref="L57:N57"/>
    <mergeCell ref="P57:Q57"/>
    <mergeCell ref="X57:AB57"/>
    <mergeCell ref="AD57:AF57"/>
    <mergeCell ref="AH57:AI57"/>
    <mergeCell ref="F65:J65"/>
    <mergeCell ref="L65:N65"/>
    <mergeCell ref="P65:Q65"/>
    <mergeCell ref="X65:AB65"/>
    <mergeCell ref="AD65:AF65"/>
    <mergeCell ref="AH65:AI65"/>
    <mergeCell ref="D53:P53"/>
    <mergeCell ref="V53:AH53"/>
    <mergeCell ref="F45:Q47"/>
    <mergeCell ref="X45:AI47"/>
    <mergeCell ref="C47:D47"/>
    <mergeCell ref="U47:V47"/>
    <mergeCell ref="C48:D48"/>
    <mergeCell ref="F48:Q48"/>
    <mergeCell ref="U48:V48"/>
    <mergeCell ref="X48:AI48"/>
    <mergeCell ref="F41:J41"/>
    <mergeCell ref="L41:N41"/>
    <mergeCell ref="P41:Q41"/>
    <mergeCell ref="X41:AB41"/>
    <mergeCell ref="AD41:AF41"/>
    <mergeCell ref="AH41:AI41"/>
    <mergeCell ref="D51:P51"/>
    <mergeCell ref="V51:AH51"/>
    <mergeCell ref="D52:P52"/>
    <mergeCell ref="V52:AH52"/>
    <mergeCell ref="F37:L37"/>
    <mergeCell ref="N37:Q37"/>
    <mergeCell ref="X37:AD37"/>
    <mergeCell ref="AF37:AI37"/>
    <mergeCell ref="F39:L39"/>
    <mergeCell ref="N39:Q39"/>
    <mergeCell ref="X39:AD39"/>
    <mergeCell ref="AF39:AI39"/>
    <mergeCell ref="C33:D45"/>
    <mergeCell ref="F33:Q34"/>
    <mergeCell ref="U33:V45"/>
    <mergeCell ref="X33:AI34"/>
    <mergeCell ref="F35:J35"/>
    <mergeCell ref="L35:N35"/>
    <mergeCell ref="P35:Q35"/>
    <mergeCell ref="X35:AB35"/>
    <mergeCell ref="AD35:AF35"/>
    <mergeCell ref="AH35:AI35"/>
    <mergeCell ref="F43:J43"/>
    <mergeCell ref="L43:N43"/>
    <mergeCell ref="P43:Q43"/>
    <mergeCell ref="X43:AB43"/>
    <mergeCell ref="AD43:AF43"/>
    <mergeCell ref="AH43:AI43"/>
    <mergeCell ref="D31:P31"/>
    <mergeCell ref="V31:AH31"/>
    <mergeCell ref="F23:Q25"/>
    <mergeCell ref="X23:AI25"/>
    <mergeCell ref="C25:D25"/>
    <mergeCell ref="U25:V25"/>
    <mergeCell ref="C26:D26"/>
    <mergeCell ref="F26:Q26"/>
    <mergeCell ref="U26:V26"/>
    <mergeCell ref="X26:AI26"/>
    <mergeCell ref="F19:J19"/>
    <mergeCell ref="L19:N19"/>
    <mergeCell ref="P19:Q19"/>
    <mergeCell ref="X19:AB19"/>
    <mergeCell ref="AD19:AF19"/>
    <mergeCell ref="AH19:AI19"/>
    <mergeCell ref="D29:P29"/>
    <mergeCell ref="V29:AH29"/>
    <mergeCell ref="D30:P30"/>
    <mergeCell ref="V30:AH30"/>
    <mergeCell ref="F15:L15"/>
    <mergeCell ref="N15:Q15"/>
    <mergeCell ref="X15:AD15"/>
    <mergeCell ref="AF15:AI15"/>
    <mergeCell ref="D9:P9"/>
    <mergeCell ref="V9:AH9"/>
    <mergeCell ref="C11:D23"/>
    <mergeCell ref="F11:Q12"/>
    <mergeCell ref="U11:V23"/>
    <mergeCell ref="X11:AI12"/>
    <mergeCell ref="F13:J13"/>
    <mergeCell ref="L13:N13"/>
    <mergeCell ref="P13:Q13"/>
    <mergeCell ref="X13:AB13"/>
    <mergeCell ref="F21:J21"/>
    <mergeCell ref="L21:N21"/>
    <mergeCell ref="P21:Q21"/>
    <mergeCell ref="X21:AB21"/>
    <mergeCell ref="AD21:AF21"/>
    <mergeCell ref="AH21:AI21"/>
    <mergeCell ref="F17:L17"/>
    <mergeCell ref="N17:Q17"/>
    <mergeCell ref="X17:AD17"/>
    <mergeCell ref="AF17:AI17"/>
    <mergeCell ref="B2:AJ2"/>
    <mergeCell ref="B3:AJ3"/>
    <mergeCell ref="B4:AJ4"/>
    <mergeCell ref="D7:P7"/>
    <mergeCell ref="V7:AH7"/>
    <mergeCell ref="D8:P8"/>
    <mergeCell ref="V8:AH8"/>
    <mergeCell ref="AD13:AF13"/>
    <mergeCell ref="AH13:AI13"/>
  </mergeCells>
  <printOptions horizontalCentered="1"/>
  <pageMargins left="0.23622047244094491" right="0.23622047244094491" top="0.27" bottom="0.96" header="0.17" footer="0.51"/>
  <pageSetup orientation="portrait" r:id="rId1"/>
  <headerFooter>
    <oddFooter>&amp;L&amp;"-,Negrita"Nombre y Firma del Entrenador&amp;C&amp;"-,Negrita"Sello Plantel&amp;R&amp;"-,Negrita"Nombre  y Firma del Director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L225"/>
  <sheetViews>
    <sheetView showGridLines="0" showRowColHeaders="0" view="pageBreakPreview" zoomScaleNormal="110" zoomScaleSheetLayoutView="100" workbookViewId="0">
      <selection activeCell="B4" sqref="B4:AJ4"/>
    </sheetView>
  </sheetViews>
  <sheetFormatPr baseColWidth="10" defaultColWidth="0" defaultRowHeight="15" x14ac:dyDescent="0.25"/>
  <cols>
    <col min="1" max="1" width="0.42578125" style="57" customWidth="1"/>
    <col min="2" max="2" width="0.5703125" style="2" customWidth="1"/>
    <col min="3" max="3" width="8.85546875" style="2" customWidth="1"/>
    <col min="4" max="4" width="4.28515625" style="2" customWidth="1"/>
    <col min="5" max="5" width="0.42578125" style="2" customWidth="1"/>
    <col min="6" max="6" width="3.5703125" style="2" customWidth="1"/>
    <col min="7" max="7" width="0.42578125" style="2" customWidth="1"/>
    <col min="8" max="8" width="1.85546875" style="2" customWidth="1"/>
    <col min="9" max="9" width="0.7109375" style="2" customWidth="1"/>
    <col min="10" max="10" width="2.85546875" style="2" customWidth="1"/>
    <col min="11" max="11" width="0.28515625" style="2" customWidth="1"/>
    <col min="12" max="12" width="4.7109375" style="2" customWidth="1"/>
    <col min="13" max="13" width="0.28515625" style="2" customWidth="1"/>
    <col min="14" max="14" width="2.85546875" style="2" customWidth="1"/>
    <col min="15" max="15" width="0.42578125" style="2" customWidth="1"/>
    <col min="16" max="16" width="4" style="2" customWidth="1"/>
    <col min="17" max="17" width="5.42578125" style="2" customWidth="1"/>
    <col min="18" max="18" width="0.42578125" customWidth="1"/>
    <col min="19" max="19" width="3.85546875" style="52" customWidth="1"/>
    <col min="20" max="20" width="0.5703125" style="2" customWidth="1"/>
    <col min="21" max="21" width="8.85546875" style="2" customWidth="1"/>
    <col min="22" max="22" width="4.28515625" style="2" customWidth="1"/>
    <col min="23" max="23" width="0.42578125" style="2" customWidth="1"/>
    <col min="24" max="24" width="3.5703125" style="2" customWidth="1"/>
    <col min="25" max="25" width="0.42578125" style="2" customWidth="1"/>
    <col min="26" max="26" width="1.85546875" style="2" customWidth="1"/>
    <col min="27" max="27" width="0.7109375" style="2" customWidth="1"/>
    <col min="28" max="28" width="2.85546875" style="2" customWidth="1"/>
    <col min="29" max="29" width="0.28515625" style="2" customWidth="1"/>
    <col min="30" max="30" width="4.7109375" style="2" customWidth="1"/>
    <col min="31" max="31" width="0.28515625" style="2" customWidth="1"/>
    <col min="32" max="32" width="2.85546875" style="2" customWidth="1"/>
    <col min="33" max="33" width="0.42578125" style="2" customWidth="1"/>
    <col min="34" max="34" width="4" style="2" customWidth="1"/>
    <col min="35" max="35" width="5.42578125" style="2" customWidth="1"/>
    <col min="36" max="36" width="0.42578125" customWidth="1"/>
    <col min="37" max="37" width="0.5703125" customWidth="1"/>
    <col min="38" max="38" width="3.5703125" hidden="1" customWidth="1"/>
    <col min="39" max="16384" width="10.85546875" hidden="1"/>
  </cols>
  <sheetData>
    <row r="1" spans="1:38" ht="6.6" customHeight="1" x14ac:dyDescent="0.25">
      <c r="S1" s="50"/>
      <c r="AL1" t="s">
        <v>94</v>
      </c>
    </row>
    <row r="2" spans="1:38" ht="21.6" customHeight="1" x14ac:dyDescent="0.25">
      <c r="B2" s="153" t="s">
        <v>108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</row>
    <row r="3" spans="1:38" ht="15.6" customHeight="1" x14ac:dyDescent="0.25">
      <c r="B3" s="154" t="str">
        <f>'BD InterCOABQ '!C1</f>
        <v>Plantel 2 Amealco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</row>
    <row r="4" spans="1:38" ht="12.6" customHeight="1" x14ac:dyDescent="0.25">
      <c r="B4" s="192" t="s">
        <v>110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</row>
    <row r="5" spans="1:38" ht="6" customHeight="1" x14ac:dyDescent="0.25"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51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1:38" s="1" customFormat="1" ht="2.4500000000000002" customHeight="1" x14ac:dyDescent="0.25">
      <c r="A6" s="58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52"/>
      <c r="T6" s="6">
        <v>2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8"/>
    </row>
    <row r="7" spans="1:38" ht="13.5" customHeight="1" x14ac:dyDescent="0.25">
      <c r="A7" s="59" t="str">
        <f>1&amp;$AL$1</f>
        <v>1FV</v>
      </c>
      <c r="B7" s="9"/>
      <c r="C7" s="5"/>
      <c r="D7" s="156" t="s">
        <v>108</v>
      </c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44"/>
      <c r="R7" s="10"/>
      <c r="S7" s="53" t="str">
        <f>2&amp;$AL$1</f>
        <v>2FV</v>
      </c>
      <c r="T7" s="9"/>
      <c r="U7" s="5"/>
      <c r="V7" s="156" t="s">
        <v>108</v>
      </c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44"/>
      <c r="AJ7" s="10"/>
    </row>
    <row r="8" spans="1:38" ht="9.9499999999999993" customHeight="1" x14ac:dyDescent="0.25">
      <c r="B8" s="9"/>
      <c r="C8" s="5"/>
      <c r="D8" s="156" t="str">
        <f>$B$3</f>
        <v>Plantel 2 Amealco</v>
      </c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45"/>
      <c r="R8" s="10"/>
      <c r="T8" s="9"/>
      <c r="V8" s="156" t="str">
        <f>$B$3</f>
        <v>Plantel 2 Amealco</v>
      </c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45"/>
      <c r="AJ8" s="10"/>
    </row>
    <row r="9" spans="1:38" s="3" customFormat="1" ht="9.6" customHeight="1" x14ac:dyDescent="0.2">
      <c r="A9" s="57"/>
      <c r="B9" s="11"/>
      <c r="C9" s="12"/>
      <c r="D9" s="162" t="str">
        <f>$B$4</f>
        <v>Futbol Soccer Varonil</v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46"/>
      <c r="R9" s="13"/>
      <c r="S9" s="54"/>
      <c r="T9" s="11"/>
      <c r="V9" s="162" t="str">
        <f>$B$4</f>
        <v>Futbol Soccer Varonil</v>
      </c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46"/>
      <c r="AJ9" s="13"/>
    </row>
    <row r="10" spans="1:38" ht="2.1" customHeight="1" x14ac:dyDescent="0.25">
      <c r="B10" s="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0"/>
      <c r="T10" s="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0"/>
    </row>
    <row r="11" spans="1:38" ht="13.5" customHeight="1" x14ac:dyDescent="0.25">
      <c r="B11" s="9"/>
      <c r="C11" s="163"/>
      <c r="D11" s="164"/>
      <c r="E11" s="5"/>
      <c r="F11" s="169" t="str">
        <f>VLOOKUP(A7,'BD InterCOABQ '!$A:P,8,FALSE)&amp;" "&amp;VLOOKUP(A7,'BD InterCOABQ '!$A:P,9,FALSE)&amp;" "&amp;VLOOKUP(A7,'BD InterCOABQ '!$A:P,7,FALSE)</f>
        <v xml:space="preserve">  </v>
      </c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1"/>
      <c r="R11" s="10"/>
      <c r="T11" s="9"/>
      <c r="U11" s="175"/>
      <c r="V11" s="176"/>
      <c r="W11" s="5"/>
      <c r="X11" s="169" t="str">
        <f>VLOOKUP(S7,'BD InterCOABQ '!$A:AH,8,FALSE)&amp;" "&amp;VLOOKUP(S7,'BD InterCOABQ '!$A:AH,9,FALSE)&amp;" "&amp;VLOOKUP(S7,'BD InterCOABQ '!$A:AH,7,FALSE)</f>
        <v xml:space="preserve">  </v>
      </c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1"/>
      <c r="AJ11" s="10"/>
    </row>
    <row r="12" spans="1:38" ht="13.5" customHeight="1" x14ac:dyDescent="0.25">
      <c r="B12" s="9"/>
      <c r="C12" s="165"/>
      <c r="D12" s="166"/>
      <c r="E12" s="5"/>
      <c r="F12" s="172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4"/>
      <c r="R12" s="10"/>
      <c r="T12" s="9"/>
      <c r="U12" s="177"/>
      <c r="V12" s="178"/>
      <c r="W12" s="5"/>
      <c r="X12" s="172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4"/>
      <c r="AJ12" s="10"/>
    </row>
    <row r="13" spans="1:38" s="20" customFormat="1" ht="6.6" customHeight="1" x14ac:dyDescent="0.25">
      <c r="A13" s="60"/>
      <c r="B13" s="18"/>
      <c r="C13" s="165"/>
      <c r="D13" s="166"/>
      <c r="E13" s="17"/>
      <c r="F13" s="157" t="s">
        <v>17</v>
      </c>
      <c r="G13" s="157"/>
      <c r="H13" s="157"/>
      <c r="I13" s="157"/>
      <c r="J13" s="157"/>
      <c r="K13" s="43"/>
      <c r="L13" s="157" t="s">
        <v>18</v>
      </c>
      <c r="M13" s="157"/>
      <c r="N13" s="157"/>
      <c r="O13" s="43"/>
      <c r="P13" s="157" t="s">
        <v>4</v>
      </c>
      <c r="Q13" s="157"/>
      <c r="R13" s="24"/>
      <c r="S13" s="55"/>
      <c r="T13" s="18"/>
      <c r="U13" s="177"/>
      <c r="V13" s="178"/>
      <c r="W13" s="17"/>
      <c r="X13" s="157" t="s">
        <v>17</v>
      </c>
      <c r="Y13" s="157"/>
      <c r="Z13" s="157"/>
      <c r="AA13" s="157"/>
      <c r="AB13" s="157"/>
      <c r="AC13" s="43"/>
      <c r="AD13" s="157" t="s">
        <v>18</v>
      </c>
      <c r="AE13" s="157"/>
      <c r="AF13" s="157"/>
      <c r="AG13" s="43"/>
      <c r="AH13" s="157" t="s">
        <v>4</v>
      </c>
      <c r="AI13" s="157"/>
      <c r="AJ13" s="24"/>
    </row>
    <row r="14" spans="1:38" ht="2.4500000000000002" customHeight="1" x14ac:dyDescent="0.25">
      <c r="B14" s="9"/>
      <c r="C14" s="165"/>
      <c r="D14" s="16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0"/>
      <c r="T14" s="9"/>
      <c r="U14" s="177"/>
      <c r="V14" s="178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10"/>
    </row>
    <row r="15" spans="1:38" ht="12.95" customHeight="1" x14ac:dyDescent="0.25">
      <c r="B15" s="9"/>
      <c r="C15" s="165"/>
      <c r="D15" s="166"/>
      <c r="E15" s="5"/>
      <c r="F15" s="158" t="str">
        <f>IF(VLOOKUP(A7,'BD InterCOABQ '!$A:P,11,FALSE)="","",VLOOKUP(A7,'BD InterCOABQ '!$A:P,11,FALSE))</f>
        <v/>
      </c>
      <c r="G15" s="159"/>
      <c r="H15" s="159"/>
      <c r="I15" s="159"/>
      <c r="J15" s="159"/>
      <c r="K15" s="159"/>
      <c r="L15" s="160"/>
      <c r="M15" s="29"/>
      <c r="N15" s="161" t="str">
        <f>IF(VLOOKUP(A7,'BD InterCOABQ '!$A:P,10,FALSE)="","",VLOOKUP(A7,'BD InterCOABQ '!$A:P,10,FALSE))</f>
        <v/>
      </c>
      <c r="O15" s="161"/>
      <c r="P15" s="161"/>
      <c r="Q15" s="161"/>
      <c r="R15" s="10"/>
      <c r="T15" s="9"/>
      <c r="U15" s="177"/>
      <c r="V15" s="178"/>
      <c r="W15" s="5"/>
      <c r="X15" s="158" t="str">
        <f>IF(VLOOKUP(S7,'BD InterCOABQ '!$A:AH,11,FALSE)="","",VLOOKUP(S7,'BD InterCOABQ '!$A:AH,11,FALSE))</f>
        <v/>
      </c>
      <c r="Y15" s="159"/>
      <c r="Z15" s="159"/>
      <c r="AA15" s="159"/>
      <c r="AB15" s="159"/>
      <c r="AC15" s="159"/>
      <c r="AD15" s="160"/>
      <c r="AE15" s="29"/>
      <c r="AF15" s="161" t="str">
        <f>IF(VLOOKUP(S7,'BD InterCOABQ '!$A:AH,10,FALSE)="","",VLOOKUP(S7,'BD InterCOABQ '!$A:AH,10,FALSE))</f>
        <v/>
      </c>
      <c r="AG15" s="161"/>
      <c r="AH15" s="161"/>
      <c r="AI15" s="161"/>
      <c r="AJ15" s="10"/>
    </row>
    <row r="16" spans="1:38" ht="0.95" customHeight="1" x14ac:dyDescent="0.25">
      <c r="B16" s="9"/>
      <c r="C16" s="165"/>
      <c r="D16" s="166"/>
      <c r="E16" s="5"/>
      <c r="F16" s="5"/>
      <c r="G16" s="5"/>
      <c r="H16" s="5"/>
      <c r="I16" s="5"/>
      <c r="J16" s="5"/>
      <c r="K16" s="5"/>
      <c r="L16" s="4"/>
      <c r="M16" s="4"/>
      <c r="N16" s="4"/>
      <c r="O16" s="4"/>
      <c r="P16" s="4"/>
      <c r="Q16" s="4"/>
      <c r="R16" s="10"/>
      <c r="T16" s="9"/>
      <c r="U16" s="177"/>
      <c r="V16" s="178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10"/>
    </row>
    <row r="17" spans="1:36" s="3" customFormat="1" ht="6.6" customHeight="1" x14ac:dyDescent="0.2">
      <c r="A17" s="57"/>
      <c r="B17" s="11"/>
      <c r="C17" s="165"/>
      <c r="D17" s="166"/>
      <c r="E17" s="12"/>
      <c r="F17" s="157" t="s">
        <v>0</v>
      </c>
      <c r="G17" s="157"/>
      <c r="H17" s="157"/>
      <c r="I17" s="157"/>
      <c r="J17" s="157"/>
      <c r="K17" s="157"/>
      <c r="L17" s="157"/>
      <c r="M17" s="28"/>
      <c r="N17" s="157" t="s">
        <v>9</v>
      </c>
      <c r="O17" s="157"/>
      <c r="P17" s="157"/>
      <c r="Q17" s="157"/>
      <c r="R17" s="13"/>
      <c r="S17" s="54"/>
      <c r="T17" s="11"/>
      <c r="U17" s="177"/>
      <c r="V17" s="178"/>
      <c r="W17" s="12"/>
      <c r="X17" s="157" t="s">
        <v>0</v>
      </c>
      <c r="Y17" s="157"/>
      <c r="Z17" s="157"/>
      <c r="AA17" s="157"/>
      <c r="AB17" s="157"/>
      <c r="AC17" s="157"/>
      <c r="AD17" s="157"/>
      <c r="AE17" s="28"/>
      <c r="AF17" s="157" t="s">
        <v>9</v>
      </c>
      <c r="AG17" s="157"/>
      <c r="AH17" s="157"/>
      <c r="AI17" s="157"/>
      <c r="AJ17" s="13"/>
    </row>
    <row r="18" spans="1:36" ht="0.95" customHeight="1" x14ac:dyDescent="0.25">
      <c r="B18" s="9"/>
      <c r="C18" s="165"/>
      <c r="D18" s="166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0"/>
      <c r="T18" s="9"/>
      <c r="U18" s="177"/>
      <c r="V18" s="178"/>
      <c r="W18" s="5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0"/>
    </row>
    <row r="19" spans="1:36" ht="12.6" customHeight="1" x14ac:dyDescent="0.25">
      <c r="B19" s="9"/>
      <c r="C19" s="165"/>
      <c r="D19" s="166"/>
      <c r="E19" s="5"/>
      <c r="F19" s="181" t="str">
        <f>IF(VLOOKUP(A7,'BD InterCOABQ '!$A:P,14,FALSE)="","",VLOOKUP(A7,'BD InterCOABQ '!$A:P,14,FALSE))</f>
        <v/>
      </c>
      <c r="G19" s="181"/>
      <c r="H19" s="181"/>
      <c r="I19" s="181"/>
      <c r="J19" s="181"/>
      <c r="K19" s="5"/>
      <c r="L19" s="181" t="str">
        <f>IF(VLOOKUP(A7,'BD InterCOABQ '!$A:P,13,FALSE)="","",VLOOKUP(A7,'BD InterCOABQ '!$A:P,13,FALSE))</f>
        <v/>
      </c>
      <c r="M19" s="181"/>
      <c r="N19" s="181"/>
      <c r="O19" s="4"/>
      <c r="P19" s="181" t="str">
        <f>IF(VLOOKUP(A7,'BD InterCOABQ '!$A:P,15,FALSE)="","",VLOOKUP(A7,'BD InterCOABQ '!$A:P,15,FALSE))</f>
        <v/>
      </c>
      <c r="Q19" s="181"/>
      <c r="R19" s="10"/>
      <c r="T19" s="9"/>
      <c r="U19" s="177"/>
      <c r="V19" s="178"/>
      <c r="W19" s="5"/>
      <c r="X19" s="181" t="str">
        <f>IF(VLOOKUP(S7,'BD InterCOABQ '!$A:AH,14,FALSE)="","",VLOOKUP(S7,'BD InterCOABQ '!$A:AH,14,FALSE))</f>
        <v/>
      </c>
      <c r="Y19" s="181"/>
      <c r="Z19" s="181"/>
      <c r="AA19" s="181"/>
      <c r="AB19" s="181"/>
      <c r="AC19" s="5"/>
      <c r="AD19" s="181" t="str">
        <f>IF(VLOOKUP(S7,'BD InterCOABQ '!$A:AH,13,FALSE)="","",VLOOKUP(S7,'BD InterCOABQ '!$A:AH,13,FALSE))</f>
        <v/>
      </c>
      <c r="AE19" s="181"/>
      <c r="AF19" s="181"/>
      <c r="AG19" s="4"/>
      <c r="AH19" s="181" t="str">
        <f>IF(VLOOKUP(S7,'BD InterCOABQ '!$A:AH,15,FALSE)="","",VLOOKUP(S7,'BD InterCOABQ '!$A:AH,15,FALSE))</f>
        <v/>
      </c>
      <c r="AI19" s="181"/>
      <c r="AJ19" s="10"/>
    </row>
    <row r="20" spans="1:36" ht="1.5" customHeight="1" x14ac:dyDescent="0.25">
      <c r="B20" s="9"/>
      <c r="C20" s="165"/>
      <c r="D20" s="166"/>
      <c r="E20" s="5"/>
      <c r="F20" s="4"/>
      <c r="G20" s="4"/>
      <c r="H20" s="4"/>
      <c r="I20" s="5"/>
      <c r="J20" s="5"/>
      <c r="K20" s="5"/>
      <c r="L20" s="4"/>
      <c r="M20" s="4"/>
      <c r="N20" s="4"/>
      <c r="O20" s="4"/>
      <c r="P20" s="4"/>
      <c r="Q20" s="4"/>
      <c r="R20" s="10"/>
      <c r="T20" s="9"/>
      <c r="U20" s="177"/>
      <c r="V20" s="178"/>
      <c r="W20" s="5"/>
      <c r="X20" s="4"/>
      <c r="Y20" s="4"/>
      <c r="Z20" s="4"/>
      <c r="AA20" s="5"/>
      <c r="AB20" s="5"/>
      <c r="AC20" s="5"/>
      <c r="AD20" s="4"/>
      <c r="AE20" s="4"/>
      <c r="AF20" s="4"/>
      <c r="AG20" s="4"/>
      <c r="AH20" s="4"/>
      <c r="AI20" s="4"/>
      <c r="AJ20" s="10"/>
    </row>
    <row r="21" spans="1:36" s="21" customFormat="1" ht="6.6" customHeight="1" x14ac:dyDescent="0.25">
      <c r="A21" s="61"/>
      <c r="B21" s="25"/>
      <c r="C21" s="165"/>
      <c r="D21" s="166"/>
      <c r="E21" s="22"/>
      <c r="F21" s="157" t="s">
        <v>89</v>
      </c>
      <c r="G21" s="157"/>
      <c r="H21" s="157"/>
      <c r="I21" s="157"/>
      <c r="J21" s="157"/>
      <c r="K21" s="43"/>
      <c r="L21" s="157" t="s">
        <v>19</v>
      </c>
      <c r="M21" s="157"/>
      <c r="N21" s="157"/>
      <c r="O21" s="43"/>
      <c r="P21" s="157" t="s">
        <v>10</v>
      </c>
      <c r="Q21" s="157"/>
      <c r="R21" s="26"/>
      <c r="S21" s="56"/>
      <c r="T21" s="25"/>
      <c r="U21" s="177"/>
      <c r="V21" s="178"/>
      <c r="W21" s="22"/>
      <c r="X21" s="157" t="s">
        <v>89</v>
      </c>
      <c r="Y21" s="157"/>
      <c r="Z21" s="157"/>
      <c r="AA21" s="157"/>
      <c r="AB21" s="157"/>
      <c r="AC21" s="43"/>
      <c r="AD21" s="157" t="s">
        <v>19</v>
      </c>
      <c r="AE21" s="157"/>
      <c r="AF21" s="157"/>
      <c r="AG21" s="43"/>
      <c r="AH21" s="157" t="s">
        <v>10</v>
      </c>
      <c r="AI21" s="157"/>
      <c r="AJ21" s="26"/>
    </row>
    <row r="22" spans="1:36" ht="5.0999999999999996" customHeight="1" x14ac:dyDescent="0.25">
      <c r="B22" s="9"/>
      <c r="C22" s="165"/>
      <c r="D22" s="166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0"/>
      <c r="T22" s="9"/>
      <c r="U22" s="177"/>
      <c r="V22" s="178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10"/>
    </row>
    <row r="23" spans="1:36" ht="6.6" customHeight="1" x14ac:dyDescent="0.25">
      <c r="B23" s="9"/>
      <c r="C23" s="167"/>
      <c r="D23" s="168"/>
      <c r="E23" s="27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0"/>
      <c r="T23" s="9"/>
      <c r="U23" s="179"/>
      <c r="V23" s="180"/>
      <c r="W23" s="27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0"/>
    </row>
    <row r="24" spans="1:36" ht="0.95" customHeight="1" x14ac:dyDescent="0.25">
      <c r="B24" s="9"/>
      <c r="C24" s="4"/>
      <c r="D24" s="4"/>
      <c r="E24" s="27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0"/>
      <c r="T24" s="9"/>
      <c r="U24" s="4"/>
      <c r="V24" s="4"/>
      <c r="W24" s="27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0"/>
    </row>
    <row r="25" spans="1:36" ht="18" customHeight="1" x14ac:dyDescent="0.25">
      <c r="B25" s="9"/>
      <c r="C25" s="183" t="str">
        <f>IF(VLOOKUP(A7,'BD InterCOABQ '!$A:P,12,FALSE)="","",VLOOKUP(A7,'BD InterCOABQ '!$A:P,12,FALSE))</f>
        <v/>
      </c>
      <c r="D25" s="184"/>
      <c r="E25" s="4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0"/>
      <c r="T25" s="9"/>
      <c r="U25" s="183" t="str">
        <f>IF(VLOOKUP(S7,'BD InterCOABQ '!$A:AH,12,FALSE)="","",VLOOKUP(S7,'BD InterCOABQ '!$A:AH,12,FALSE))</f>
        <v/>
      </c>
      <c r="V25" s="184"/>
      <c r="W25" s="4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0"/>
    </row>
    <row r="26" spans="1:36" ht="5.45" customHeight="1" x14ac:dyDescent="0.25">
      <c r="B26" s="14"/>
      <c r="C26" s="185" t="s">
        <v>7</v>
      </c>
      <c r="D26" s="185"/>
      <c r="E26" s="15"/>
      <c r="F26" s="185" t="s">
        <v>20</v>
      </c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6"/>
      <c r="T26" s="14"/>
      <c r="U26" s="185" t="s">
        <v>7</v>
      </c>
      <c r="V26" s="185"/>
      <c r="W26" s="15"/>
      <c r="X26" s="185" t="s">
        <v>20</v>
      </c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6"/>
    </row>
    <row r="27" spans="1:36" ht="9" customHeight="1" x14ac:dyDescent="0.25"/>
    <row r="28" spans="1:36" s="1" customFormat="1" ht="2.4500000000000002" customHeight="1" x14ac:dyDescent="0.25">
      <c r="A28" s="58"/>
      <c r="B28" s="6">
        <v>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  <c r="S28" s="52"/>
      <c r="T28" s="6">
        <v>4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8"/>
    </row>
    <row r="29" spans="1:36" ht="13.5" customHeight="1" x14ac:dyDescent="0.25">
      <c r="A29" s="57" t="str">
        <f>3&amp;AL$1</f>
        <v>3FV</v>
      </c>
      <c r="B29" s="9"/>
      <c r="C29" s="5"/>
      <c r="D29" s="156" t="s">
        <v>108</v>
      </c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44"/>
      <c r="R29" s="10"/>
      <c r="S29" s="53" t="str">
        <f>4&amp;$AL$1</f>
        <v>4FV</v>
      </c>
      <c r="T29" s="9"/>
      <c r="U29" s="5"/>
      <c r="V29" s="156" t="s">
        <v>108</v>
      </c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44"/>
      <c r="AJ29" s="10"/>
    </row>
    <row r="30" spans="1:36" ht="9.9499999999999993" customHeight="1" x14ac:dyDescent="0.25">
      <c r="B30" s="9"/>
      <c r="C30" s="5"/>
      <c r="D30" s="156" t="str">
        <f>$B$3</f>
        <v>Plantel 2 Amealco</v>
      </c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45"/>
      <c r="R30" s="10"/>
      <c r="T30" s="9"/>
      <c r="V30" s="156" t="str">
        <f>$B$3</f>
        <v>Plantel 2 Amealco</v>
      </c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45"/>
      <c r="AJ30" s="10"/>
    </row>
    <row r="31" spans="1:36" s="3" customFormat="1" ht="9.6" customHeight="1" x14ac:dyDescent="0.2">
      <c r="A31" s="57"/>
      <c r="B31" s="11"/>
      <c r="C31" s="12"/>
      <c r="D31" s="162" t="str">
        <f>$B$4</f>
        <v>Futbol Soccer Varonil</v>
      </c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46"/>
      <c r="R31" s="13"/>
      <c r="S31" s="54"/>
      <c r="T31" s="11"/>
      <c r="V31" s="162" t="str">
        <f>$B$4</f>
        <v>Futbol Soccer Varonil</v>
      </c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46"/>
      <c r="AJ31" s="13"/>
    </row>
    <row r="32" spans="1:36" ht="2.1" customHeight="1" x14ac:dyDescent="0.25">
      <c r="B32" s="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0"/>
      <c r="T32" s="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0"/>
    </row>
    <row r="33" spans="1:36" ht="13.5" customHeight="1" x14ac:dyDescent="0.25">
      <c r="B33" s="9"/>
      <c r="C33" s="163"/>
      <c r="D33" s="164"/>
      <c r="E33" s="5"/>
      <c r="F33" s="169" t="str">
        <f>VLOOKUP(A29,'BD InterCOABQ '!$A:P,8,FALSE)&amp;" "&amp;VLOOKUP(A29,'BD InterCOABQ '!$A:P,9,FALSE)&amp;" "&amp;VLOOKUP(A29,'BD InterCOABQ '!$A:P,7,FALSE)</f>
        <v xml:space="preserve">  </v>
      </c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1"/>
      <c r="R33" s="10"/>
      <c r="T33" s="9"/>
      <c r="U33" s="163"/>
      <c r="V33" s="164"/>
      <c r="W33" s="5"/>
      <c r="X33" s="169" t="str">
        <f>VLOOKUP(S29,'BD InterCOABQ '!$A:AH,8,FALSE)&amp;" "&amp;VLOOKUP(S29,'BD InterCOABQ '!$A:AH,9,FALSE)&amp;" "&amp;VLOOKUP(S29,'BD InterCOABQ '!$A:AH,7,FALSE)</f>
        <v xml:space="preserve">  </v>
      </c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1"/>
      <c r="AJ33" s="10"/>
    </row>
    <row r="34" spans="1:36" ht="13.5" customHeight="1" x14ac:dyDescent="0.25">
      <c r="B34" s="9"/>
      <c r="C34" s="165"/>
      <c r="D34" s="166"/>
      <c r="E34" s="5"/>
      <c r="F34" s="172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4"/>
      <c r="R34" s="10"/>
      <c r="T34" s="9"/>
      <c r="U34" s="165"/>
      <c r="V34" s="166"/>
      <c r="W34" s="5"/>
      <c r="X34" s="172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4"/>
      <c r="AJ34" s="10"/>
    </row>
    <row r="35" spans="1:36" s="20" customFormat="1" ht="6.6" customHeight="1" x14ac:dyDescent="0.25">
      <c r="A35" s="60"/>
      <c r="B35" s="18"/>
      <c r="C35" s="165"/>
      <c r="D35" s="166"/>
      <c r="E35" s="17"/>
      <c r="F35" s="157" t="s">
        <v>17</v>
      </c>
      <c r="G35" s="157"/>
      <c r="H35" s="157"/>
      <c r="I35" s="157"/>
      <c r="J35" s="157"/>
      <c r="K35" s="43"/>
      <c r="L35" s="157" t="s">
        <v>18</v>
      </c>
      <c r="M35" s="157"/>
      <c r="N35" s="157"/>
      <c r="O35" s="43"/>
      <c r="P35" s="157" t="s">
        <v>4</v>
      </c>
      <c r="Q35" s="157"/>
      <c r="R35" s="24"/>
      <c r="S35" s="55"/>
      <c r="T35" s="18"/>
      <c r="U35" s="165"/>
      <c r="V35" s="166"/>
      <c r="W35" s="17"/>
      <c r="X35" s="157" t="s">
        <v>17</v>
      </c>
      <c r="Y35" s="157"/>
      <c r="Z35" s="157"/>
      <c r="AA35" s="157"/>
      <c r="AB35" s="157"/>
      <c r="AC35" s="43"/>
      <c r="AD35" s="157" t="s">
        <v>18</v>
      </c>
      <c r="AE35" s="157"/>
      <c r="AF35" s="157"/>
      <c r="AG35" s="43"/>
      <c r="AH35" s="157" t="s">
        <v>4</v>
      </c>
      <c r="AI35" s="157"/>
      <c r="AJ35" s="24"/>
    </row>
    <row r="36" spans="1:36" ht="2.4500000000000002" customHeight="1" x14ac:dyDescent="0.25">
      <c r="B36" s="9"/>
      <c r="C36" s="165"/>
      <c r="D36" s="16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0"/>
      <c r="T36" s="9"/>
      <c r="U36" s="165"/>
      <c r="V36" s="166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10"/>
    </row>
    <row r="37" spans="1:36" ht="12.95" customHeight="1" x14ac:dyDescent="0.25">
      <c r="B37" s="9"/>
      <c r="C37" s="165"/>
      <c r="D37" s="166"/>
      <c r="E37" s="5"/>
      <c r="F37" s="158" t="str">
        <f>IF(VLOOKUP(A29,'BD InterCOABQ '!$A:P,11,FALSE)="","",VLOOKUP(A29,'BD InterCOABQ '!$A:P,11,FALSE))</f>
        <v/>
      </c>
      <c r="G37" s="159"/>
      <c r="H37" s="159"/>
      <c r="I37" s="159"/>
      <c r="J37" s="159"/>
      <c r="K37" s="159"/>
      <c r="L37" s="160"/>
      <c r="M37" s="29"/>
      <c r="N37" s="161" t="str">
        <f>IF(VLOOKUP(A29,'BD InterCOABQ '!$A:P,10,FALSE)="","",VLOOKUP(A29,'BD InterCOABQ '!$A:P,10,FALSE))</f>
        <v/>
      </c>
      <c r="O37" s="161"/>
      <c r="P37" s="161"/>
      <c r="Q37" s="161"/>
      <c r="R37" s="10"/>
      <c r="T37" s="9"/>
      <c r="U37" s="165"/>
      <c r="V37" s="166"/>
      <c r="W37" s="5"/>
      <c r="X37" s="158" t="str">
        <f>IF(VLOOKUP(S29,'BD InterCOABQ '!$A:AH,11,FALSE)="","",VLOOKUP(S29,'BD InterCOABQ '!$A:AH,11,FALSE))</f>
        <v/>
      </c>
      <c r="Y37" s="159"/>
      <c r="Z37" s="159"/>
      <c r="AA37" s="159"/>
      <c r="AB37" s="159"/>
      <c r="AC37" s="159"/>
      <c r="AD37" s="160"/>
      <c r="AE37" s="29"/>
      <c r="AF37" s="161" t="str">
        <f>IF(VLOOKUP(S29,'BD InterCOABQ '!$A:AH,10,FALSE)="","",VLOOKUP(S29,'BD InterCOABQ '!$A:AH,10,FALSE))</f>
        <v/>
      </c>
      <c r="AG37" s="161"/>
      <c r="AH37" s="161"/>
      <c r="AI37" s="161"/>
      <c r="AJ37" s="10"/>
    </row>
    <row r="38" spans="1:36" ht="0.95" customHeight="1" x14ac:dyDescent="0.25">
      <c r="B38" s="9"/>
      <c r="C38" s="165"/>
      <c r="D38" s="166"/>
      <c r="E38" s="5"/>
      <c r="F38" s="5"/>
      <c r="G38" s="5"/>
      <c r="H38" s="5"/>
      <c r="I38" s="5"/>
      <c r="J38" s="5"/>
      <c r="K38" s="5"/>
      <c r="L38" s="4"/>
      <c r="M38" s="4"/>
      <c r="N38" s="4"/>
      <c r="O38" s="4"/>
      <c r="P38" s="4"/>
      <c r="Q38" s="4"/>
      <c r="R38" s="10"/>
      <c r="T38" s="9"/>
      <c r="U38" s="165"/>
      <c r="V38" s="166"/>
      <c r="W38" s="5"/>
      <c r="X38" s="5"/>
      <c r="Y38" s="5"/>
      <c r="Z38" s="5"/>
      <c r="AA38" s="5"/>
      <c r="AB38" s="5"/>
      <c r="AC38" s="5"/>
      <c r="AD38" s="4"/>
      <c r="AE38" s="4"/>
      <c r="AF38" s="4"/>
      <c r="AG38" s="4"/>
      <c r="AH38" s="4"/>
      <c r="AI38" s="4"/>
      <c r="AJ38" s="10"/>
    </row>
    <row r="39" spans="1:36" s="3" customFormat="1" ht="6.6" customHeight="1" x14ac:dyDescent="0.2">
      <c r="A39" s="57"/>
      <c r="B39" s="11"/>
      <c r="C39" s="165"/>
      <c r="D39" s="166"/>
      <c r="E39" s="12"/>
      <c r="F39" s="157" t="s">
        <v>0</v>
      </c>
      <c r="G39" s="157"/>
      <c r="H39" s="157"/>
      <c r="I39" s="157"/>
      <c r="J39" s="157"/>
      <c r="K39" s="157"/>
      <c r="L39" s="157"/>
      <c r="M39" s="28"/>
      <c r="N39" s="157" t="s">
        <v>9</v>
      </c>
      <c r="O39" s="157"/>
      <c r="P39" s="157"/>
      <c r="Q39" s="157"/>
      <c r="R39" s="13"/>
      <c r="S39" s="54"/>
      <c r="T39" s="11"/>
      <c r="U39" s="165"/>
      <c r="V39" s="166"/>
      <c r="W39" s="12"/>
      <c r="X39" s="157" t="s">
        <v>0</v>
      </c>
      <c r="Y39" s="157"/>
      <c r="Z39" s="157"/>
      <c r="AA39" s="157"/>
      <c r="AB39" s="157"/>
      <c r="AC39" s="157"/>
      <c r="AD39" s="157"/>
      <c r="AE39" s="28"/>
      <c r="AF39" s="157" t="s">
        <v>9</v>
      </c>
      <c r="AG39" s="157"/>
      <c r="AH39" s="157"/>
      <c r="AI39" s="157"/>
      <c r="AJ39" s="13"/>
    </row>
    <row r="40" spans="1:36" ht="0.95" customHeight="1" x14ac:dyDescent="0.25">
      <c r="B40" s="9"/>
      <c r="C40" s="165"/>
      <c r="D40" s="166"/>
      <c r="E40" s="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0"/>
      <c r="T40" s="9"/>
      <c r="U40" s="165"/>
      <c r="V40" s="166"/>
      <c r="W40" s="5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10"/>
    </row>
    <row r="41" spans="1:36" ht="12.6" customHeight="1" x14ac:dyDescent="0.25">
      <c r="B41" s="9"/>
      <c r="C41" s="165"/>
      <c r="D41" s="166"/>
      <c r="E41" s="5"/>
      <c r="F41" s="181" t="str">
        <f>IF(VLOOKUP(A29,'BD InterCOABQ '!$A:P,14,FALSE)="","",VLOOKUP(A29,'BD InterCOABQ '!$A:P,14,FALSE))</f>
        <v/>
      </c>
      <c r="G41" s="181"/>
      <c r="H41" s="181"/>
      <c r="I41" s="181"/>
      <c r="J41" s="181"/>
      <c r="K41" s="5"/>
      <c r="L41" s="181" t="str">
        <f>IF(VLOOKUP(A29,'BD InterCOABQ '!$A:P,13,FALSE)="","",VLOOKUP(A29,'BD InterCOABQ '!$A:P,13,FALSE))</f>
        <v/>
      </c>
      <c r="M41" s="181"/>
      <c r="N41" s="181"/>
      <c r="O41" s="4"/>
      <c r="P41" s="181" t="str">
        <f>IF(VLOOKUP(A29,'BD InterCOABQ '!$A:P,15,FALSE)="","",VLOOKUP(A29,'BD InterCOABQ '!$A:P,15,FALSE))</f>
        <v/>
      </c>
      <c r="Q41" s="181"/>
      <c r="R41" s="10"/>
      <c r="T41" s="9"/>
      <c r="U41" s="165"/>
      <c r="V41" s="166"/>
      <c r="W41" s="5"/>
      <c r="X41" s="181" t="str">
        <f>IF(VLOOKUP(S29,'BD InterCOABQ '!$A:AH,14,FALSE)="","",VLOOKUP(S29,'BD InterCOABQ '!$A:AH,14,FALSE))</f>
        <v/>
      </c>
      <c r="Y41" s="181"/>
      <c r="Z41" s="181"/>
      <c r="AA41" s="181"/>
      <c r="AB41" s="181"/>
      <c r="AC41" s="5"/>
      <c r="AD41" s="181" t="str">
        <f>IF(VLOOKUP(S29,'BD InterCOABQ '!$A:AH,13,FALSE)="","",VLOOKUP(S29,'BD InterCOABQ '!$A:AH,13,FALSE))</f>
        <v/>
      </c>
      <c r="AE41" s="181"/>
      <c r="AF41" s="181"/>
      <c r="AG41" s="4"/>
      <c r="AH41" s="181" t="str">
        <f>IF(VLOOKUP(S29,'BD InterCOABQ '!$A:AH,15,FALSE)="","",VLOOKUP(S29,'BD InterCOABQ '!$A:AH,15,FALSE))</f>
        <v/>
      </c>
      <c r="AI41" s="181"/>
      <c r="AJ41" s="10"/>
    </row>
    <row r="42" spans="1:36" ht="1.5" customHeight="1" x14ac:dyDescent="0.25">
      <c r="B42" s="9"/>
      <c r="C42" s="165"/>
      <c r="D42" s="166"/>
      <c r="E42" s="5"/>
      <c r="F42" s="4"/>
      <c r="G42" s="4"/>
      <c r="H42" s="4"/>
      <c r="I42" s="5"/>
      <c r="J42" s="5"/>
      <c r="K42" s="5"/>
      <c r="L42" s="4"/>
      <c r="M42" s="4"/>
      <c r="N42" s="4"/>
      <c r="O42" s="4"/>
      <c r="P42" s="4"/>
      <c r="Q42" s="4"/>
      <c r="R42" s="10"/>
      <c r="T42" s="9"/>
      <c r="U42" s="165"/>
      <c r="V42" s="166"/>
      <c r="W42" s="5"/>
      <c r="X42" s="4"/>
      <c r="Y42" s="4"/>
      <c r="Z42" s="4"/>
      <c r="AA42" s="5"/>
      <c r="AB42" s="5"/>
      <c r="AC42" s="5"/>
      <c r="AD42" s="4"/>
      <c r="AE42" s="4"/>
      <c r="AF42" s="4"/>
      <c r="AG42" s="4"/>
      <c r="AH42" s="4"/>
      <c r="AI42" s="4"/>
      <c r="AJ42" s="10"/>
    </row>
    <row r="43" spans="1:36" s="21" customFormat="1" ht="6.6" customHeight="1" x14ac:dyDescent="0.25">
      <c r="A43" s="61"/>
      <c r="B43" s="25"/>
      <c r="C43" s="165"/>
      <c r="D43" s="166"/>
      <c r="E43" s="22"/>
      <c r="F43" s="157" t="s">
        <v>89</v>
      </c>
      <c r="G43" s="157"/>
      <c r="H43" s="157"/>
      <c r="I43" s="157"/>
      <c r="J43" s="157"/>
      <c r="K43" s="43"/>
      <c r="L43" s="157" t="s">
        <v>19</v>
      </c>
      <c r="M43" s="157"/>
      <c r="N43" s="157"/>
      <c r="O43" s="43"/>
      <c r="P43" s="157" t="s">
        <v>10</v>
      </c>
      <c r="Q43" s="157"/>
      <c r="R43" s="26"/>
      <c r="S43" s="56"/>
      <c r="T43" s="25"/>
      <c r="U43" s="165"/>
      <c r="V43" s="166"/>
      <c r="W43" s="22"/>
      <c r="X43" s="157" t="s">
        <v>89</v>
      </c>
      <c r="Y43" s="157"/>
      <c r="Z43" s="157"/>
      <c r="AA43" s="157"/>
      <c r="AB43" s="157"/>
      <c r="AC43" s="43"/>
      <c r="AD43" s="157" t="s">
        <v>19</v>
      </c>
      <c r="AE43" s="157"/>
      <c r="AF43" s="157"/>
      <c r="AG43" s="43"/>
      <c r="AH43" s="157" t="s">
        <v>10</v>
      </c>
      <c r="AI43" s="157"/>
      <c r="AJ43" s="26"/>
    </row>
    <row r="44" spans="1:36" ht="5.0999999999999996" customHeight="1" x14ac:dyDescent="0.25">
      <c r="B44" s="9"/>
      <c r="C44" s="165"/>
      <c r="D44" s="16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0"/>
      <c r="T44" s="9"/>
      <c r="U44" s="165"/>
      <c r="V44" s="166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10"/>
    </row>
    <row r="45" spans="1:36" ht="6.6" customHeight="1" x14ac:dyDescent="0.25">
      <c r="B45" s="9"/>
      <c r="C45" s="167"/>
      <c r="D45" s="168"/>
      <c r="E45" s="27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0"/>
      <c r="T45" s="9"/>
      <c r="U45" s="167"/>
      <c r="V45" s="168"/>
      <c r="W45" s="27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0"/>
    </row>
    <row r="46" spans="1:36" ht="0.95" customHeight="1" x14ac:dyDescent="0.25">
      <c r="B46" s="9"/>
      <c r="C46" s="4"/>
      <c r="D46" s="4"/>
      <c r="E46" s="27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0"/>
      <c r="T46" s="9"/>
      <c r="U46" s="4"/>
      <c r="V46" s="4"/>
      <c r="W46" s="27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0"/>
    </row>
    <row r="47" spans="1:36" ht="18" customHeight="1" x14ac:dyDescent="0.25">
      <c r="B47" s="9"/>
      <c r="C47" s="183" t="str">
        <f>IF(VLOOKUP(A29,'BD InterCOABQ '!$A:P,12,FALSE)="","",VLOOKUP(A29,'BD InterCOABQ '!$A:P,12,FALSE))</f>
        <v/>
      </c>
      <c r="D47" s="184"/>
      <c r="E47" s="4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0"/>
      <c r="T47" s="9"/>
      <c r="U47" s="183" t="str">
        <f>IF(VLOOKUP(S29,'BD InterCOABQ '!$A:AH,12,FALSE)="","",VLOOKUP(S29,'BD InterCOABQ '!$A:AH,12,FALSE))</f>
        <v/>
      </c>
      <c r="V47" s="184"/>
      <c r="W47" s="4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0"/>
    </row>
    <row r="48" spans="1:36" ht="5.45" customHeight="1" x14ac:dyDescent="0.25">
      <c r="B48" s="14"/>
      <c r="C48" s="185" t="s">
        <v>7</v>
      </c>
      <c r="D48" s="185"/>
      <c r="E48" s="15"/>
      <c r="F48" s="185" t="s">
        <v>20</v>
      </c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6"/>
      <c r="T48" s="14"/>
      <c r="U48" s="185" t="s">
        <v>7</v>
      </c>
      <c r="V48" s="185"/>
      <c r="W48" s="15"/>
      <c r="X48" s="185" t="s">
        <v>20</v>
      </c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6"/>
    </row>
    <row r="49" spans="1:36" ht="9" customHeight="1" x14ac:dyDescent="0.25"/>
    <row r="50" spans="1:36" s="1" customFormat="1" ht="2.4500000000000002" customHeight="1" x14ac:dyDescent="0.25">
      <c r="A50" s="58"/>
      <c r="B50" s="6">
        <v>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8"/>
      <c r="S50" s="52"/>
      <c r="T50" s="6">
        <v>6</v>
      </c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8"/>
    </row>
    <row r="51" spans="1:36" ht="13.5" customHeight="1" x14ac:dyDescent="0.25">
      <c r="A51" s="57" t="str">
        <f>5&amp;AL$1</f>
        <v>5FV</v>
      </c>
      <c r="B51" s="9"/>
      <c r="C51" s="5"/>
      <c r="D51" s="156" t="s">
        <v>108</v>
      </c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44"/>
      <c r="R51" s="10"/>
      <c r="S51" s="53" t="str">
        <f>6&amp;$AL$1</f>
        <v>6FV</v>
      </c>
      <c r="T51" s="9"/>
      <c r="U51" s="5"/>
      <c r="V51" s="156" t="s">
        <v>108</v>
      </c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44"/>
      <c r="AJ51" s="10"/>
    </row>
    <row r="52" spans="1:36" ht="9.9499999999999993" customHeight="1" x14ac:dyDescent="0.25">
      <c r="B52" s="9"/>
      <c r="C52" s="5"/>
      <c r="D52" s="156" t="str">
        <f>$B$3</f>
        <v>Plantel 2 Amealco</v>
      </c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45"/>
      <c r="R52" s="10"/>
      <c r="T52" s="9"/>
      <c r="V52" s="156" t="str">
        <f>$B$3</f>
        <v>Plantel 2 Amealco</v>
      </c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45"/>
      <c r="AJ52" s="10"/>
    </row>
    <row r="53" spans="1:36" s="3" customFormat="1" ht="9.6" customHeight="1" x14ac:dyDescent="0.2">
      <c r="A53" s="57"/>
      <c r="B53" s="11"/>
      <c r="C53" s="12"/>
      <c r="D53" s="162" t="str">
        <f>$B$4</f>
        <v>Futbol Soccer Varonil</v>
      </c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46"/>
      <c r="R53" s="13"/>
      <c r="S53" s="54"/>
      <c r="T53" s="11"/>
      <c r="V53" s="162" t="str">
        <f>$B$4</f>
        <v>Futbol Soccer Varonil</v>
      </c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46"/>
      <c r="AJ53" s="13"/>
    </row>
    <row r="54" spans="1:36" ht="2.1" customHeight="1" x14ac:dyDescent="0.25">
      <c r="B54" s="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0"/>
      <c r="T54" s="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0"/>
    </row>
    <row r="55" spans="1:36" ht="13.5" customHeight="1" x14ac:dyDescent="0.25">
      <c r="B55" s="9"/>
      <c r="C55" s="163"/>
      <c r="D55" s="164"/>
      <c r="E55" s="5"/>
      <c r="F55" s="169" t="str">
        <f>VLOOKUP(A51,'BD InterCOABQ '!$A:P,8,FALSE)&amp;" "&amp;VLOOKUP(A51,'BD InterCOABQ '!$A:P,9,FALSE)&amp;" "&amp;VLOOKUP(A51,'BD InterCOABQ '!$A:P,7,FALSE)</f>
        <v xml:space="preserve">  </v>
      </c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1"/>
      <c r="R55" s="10"/>
      <c r="T55" s="9"/>
      <c r="U55" s="163"/>
      <c r="V55" s="164"/>
      <c r="W55" s="5"/>
      <c r="X55" s="169" t="str">
        <f>VLOOKUP(S51,'BD InterCOABQ '!$A:AH,8,FALSE)&amp;" "&amp;VLOOKUP(S51,'BD InterCOABQ '!$A:AH,9,FALSE)&amp;" "&amp;VLOOKUP(S51,'BD InterCOABQ '!$A:AH,7,FALSE)</f>
        <v xml:space="preserve">  </v>
      </c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1"/>
      <c r="AJ55" s="10"/>
    </row>
    <row r="56" spans="1:36" ht="13.5" customHeight="1" x14ac:dyDescent="0.25">
      <c r="B56" s="9"/>
      <c r="C56" s="165"/>
      <c r="D56" s="166"/>
      <c r="E56" s="5"/>
      <c r="F56" s="172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4"/>
      <c r="R56" s="10"/>
      <c r="T56" s="9"/>
      <c r="U56" s="165"/>
      <c r="V56" s="166"/>
      <c r="W56" s="5"/>
      <c r="X56" s="172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4"/>
      <c r="AJ56" s="10"/>
    </row>
    <row r="57" spans="1:36" s="20" customFormat="1" ht="6.6" customHeight="1" x14ac:dyDescent="0.25">
      <c r="A57" s="60"/>
      <c r="B57" s="18"/>
      <c r="C57" s="165"/>
      <c r="D57" s="166"/>
      <c r="E57" s="17"/>
      <c r="F57" s="157" t="s">
        <v>17</v>
      </c>
      <c r="G57" s="157"/>
      <c r="H57" s="157"/>
      <c r="I57" s="157"/>
      <c r="J57" s="157"/>
      <c r="K57" s="43"/>
      <c r="L57" s="157" t="s">
        <v>18</v>
      </c>
      <c r="M57" s="157"/>
      <c r="N57" s="157"/>
      <c r="O57" s="43"/>
      <c r="P57" s="157" t="s">
        <v>4</v>
      </c>
      <c r="Q57" s="157"/>
      <c r="R57" s="24"/>
      <c r="S57" s="55"/>
      <c r="T57" s="18"/>
      <c r="U57" s="165"/>
      <c r="V57" s="166"/>
      <c r="W57" s="17"/>
      <c r="X57" s="157" t="s">
        <v>17</v>
      </c>
      <c r="Y57" s="157"/>
      <c r="Z57" s="157"/>
      <c r="AA57" s="157"/>
      <c r="AB57" s="157"/>
      <c r="AC57" s="43"/>
      <c r="AD57" s="157" t="s">
        <v>18</v>
      </c>
      <c r="AE57" s="157"/>
      <c r="AF57" s="157"/>
      <c r="AG57" s="43"/>
      <c r="AH57" s="157" t="s">
        <v>4</v>
      </c>
      <c r="AI57" s="157"/>
      <c r="AJ57" s="24"/>
    </row>
    <row r="58" spans="1:36" ht="2.4500000000000002" customHeight="1" x14ac:dyDescent="0.25">
      <c r="B58" s="9"/>
      <c r="C58" s="165"/>
      <c r="D58" s="16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10"/>
      <c r="T58" s="9"/>
      <c r="U58" s="165"/>
      <c r="V58" s="166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10"/>
    </row>
    <row r="59" spans="1:36" ht="12.95" customHeight="1" x14ac:dyDescent="0.25">
      <c r="B59" s="9"/>
      <c r="C59" s="165"/>
      <c r="D59" s="166"/>
      <c r="E59" s="5"/>
      <c r="F59" s="158" t="str">
        <f>IF(VLOOKUP(A51,'BD InterCOABQ '!$A:P,11,FALSE)="","",VLOOKUP(A51,'BD InterCOABQ '!$A:P,11,FALSE))</f>
        <v/>
      </c>
      <c r="G59" s="159"/>
      <c r="H59" s="159"/>
      <c r="I59" s="159"/>
      <c r="J59" s="159"/>
      <c r="K59" s="159"/>
      <c r="L59" s="160"/>
      <c r="M59" s="29"/>
      <c r="N59" s="161" t="str">
        <f>IF(VLOOKUP(A51,'BD InterCOABQ '!$A:P,10,FALSE)="","",VLOOKUP(A51,'BD InterCOABQ '!$A:P,10,FALSE))</f>
        <v/>
      </c>
      <c r="O59" s="161"/>
      <c r="P59" s="161"/>
      <c r="Q59" s="161"/>
      <c r="R59" s="10"/>
      <c r="T59" s="9"/>
      <c r="U59" s="165"/>
      <c r="V59" s="166"/>
      <c r="W59" s="5"/>
      <c r="X59" s="158" t="str">
        <f>IF(VLOOKUP(S51,'BD InterCOABQ '!$A:AH,11,FALSE)="","",VLOOKUP(S51,'BD InterCOABQ '!$A:AH,11,FALSE))</f>
        <v/>
      </c>
      <c r="Y59" s="159"/>
      <c r="Z59" s="159"/>
      <c r="AA59" s="159"/>
      <c r="AB59" s="159"/>
      <c r="AC59" s="159"/>
      <c r="AD59" s="160"/>
      <c r="AE59" s="29"/>
      <c r="AF59" s="161" t="str">
        <f>IF(VLOOKUP(S51,'BD InterCOABQ '!$A:AH,10,FALSE)="","",VLOOKUP(S51,'BD InterCOABQ '!$A:AH,10,FALSE))</f>
        <v/>
      </c>
      <c r="AG59" s="161"/>
      <c r="AH59" s="161"/>
      <c r="AI59" s="161"/>
      <c r="AJ59" s="10"/>
    </row>
    <row r="60" spans="1:36" ht="0.95" customHeight="1" x14ac:dyDescent="0.25">
      <c r="B60" s="9"/>
      <c r="C60" s="165"/>
      <c r="D60" s="166"/>
      <c r="E60" s="5"/>
      <c r="F60" s="5"/>
      <c r="G60" s="5"/>
      <c r="H60" s="5"/>
      <c r="I60" s="5"/>
      <c r="J60" s="5"/>
      <c r="K60" s="5"/>
      <c r="L60" s="4"/>
      <c r="M60" s="4"/>
      <c r="N60" s="4"/>
      <c r="O60" s="4"/>
      <c r="P60" s="4"/>
      <c r="Q60" s="4"/>
      <c r="R60" s="10"/>
      <c r="T60" s="9"/>
      <c r="U60" s="165"/>
      <c r="V60" s="166"/>
      <c r="W60" s="5"/>
      <c r="X60" s="5"/>
      <c r="Y60" s="5"/>
      <c r="Z60" s="5"/>
      <c r="AA60" s="5"/>
      <c r="AB60" s="5"/>
      <c r="AC60" s="5"/>
      <c r="AD60" s="4"/>
      <c r="AE60" s="4"/>
      <c r="AF60" s="4"/>
      <c r="AG60" s="4"/>
      <c r="AH60" s="4"/>
      <c r="AI60" s="4"/>
      <c r="AJ60" s="10"/>
    </row>
    <row r="61" spans="1:36" s="3" customFormat="1" ht="6.6" customHeight="1" x14ac:dyDescent="0.2">
      <c r="A61" s="57"/>
      <c r="B61" s="11"/>
      <c r="C61" s="165"/>
      <c r="D61" s="166"/>
      <c r="E61" s="12"/>
      <c r="F61" s="157" t="s">
        <v>0</v>
      </c>
      <c r="G61" s="157"/>
      <c r="H61" s="157"/>
      <c r="I61" s="157"/>
      <c r="J61" s="157"/>
      <c r="K61" s="157"/>
      <c r="L61" s="157"/>
      <c r="M61" s="28"/>
      <c r="N61" s="157" t="s">
        <v>9</v>
      </c>
      <c r="O61" s="157"/>
      <c r="P61" s="157"/>
      <c r="Q61" s="157"/>
      <c r="R61" s="13"/>
      <c r="S61" s="54"/>
      <c r="T61" s="11"/>
      <c r="U61" s="165"/>
      <c r="V61" s="166"/>
      <c r="W61" s="12"/>
      <c r="X61" s="157" t="s">
        <v>0</v>
      </c>
      <c r="Y61" s="157"/>
      <c r="Z61" s="157"/>
      <c r="AA61" s="157"/>
      <c r="AB61" s="157"/>
      <c r="AC61" s="157"/>
      <c r="AD61" s="157"/>
      <c r="AE61" s="28"/>
      <c r="AF61" s="157" t="s">
        <v>9</v>
      </c>
      <c r="AG61" s="157"/>
      <c r="AH61" s="157"/>
      <c r="AI61" s="157"/>
      <c r="AJ61" s="13"/>
    </row>
    <row r="62" spans="1:36" ht="0.95" customHeight="1" x14ac:dyDescent="0.25">
      <c r="B62" s="9"/>
      <c r="C62" s="165"/>
      <c r="D62" s="166"/>
      <c r="E62" s="5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10"/>
      <c r="T62" s="9"/>
      <c r="U62" s="165"/>
      <c r="V62" s="166"/>
      <c r="W62" s="5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10"/>
    </row>
    <row r="63" spans="1:36" ht="12.6" customHeight="1" x14ac:dyDescent="0.25">
      <c r="B63" s="9"/>
      <c r="C63" s="165"/>
      <c r="D63" s="166"/>
      <c r="E63" s="5"/>
      <c r="F63" s="181" t="str">
        <f>IF(VLOOKUP(A51,'BD InterCOABQ '!$A:P,14,FALSE)="","",VLOOKUP(A51,'BD InterCOABQ '!$A:P,14,FALSE))</f>
        <v/>
      </c>
      <c r="G63" s="181"/>
      <c r="H63" s="181"/>
      <c r="I63" s="181"/>
      <c r="J63" s="181"/>
      <c r="K63" s="5"/>
      <c r="L63" s="181" t="str">
        <f>IF(VLOOKUP(A51,'BD InterCOABQ '!$A:P,13,FALSE)="","",VLOOKUP(A51,'BD InterCOABQ '!$A:P,13,FALSE))</f>
        <v/>
      </c>
      <c r="M63" s="181"/>
      <c r="N63" s="181"/>
      <c r="O63" s="4"/>
      <c r="P63" s="181" t="str">
        <f>IF(VLOOKUP(A51,'BD InterCOABQ '!$A:P,15,FALSE)="","",VLOOKUP(A51,'BD InterCOABQ '!$A:P,15,FALSE))</f>
        <v/>
      </c>
      <c r="Q63" s="181"/>
      <c r="R63" s="10"/>
      <c r="T63" s="9"/>
      <c r="U63" s="165"/>
      <c r="V63" s="166"/>
      <c r="W63" s="5"/>
      <c r="X63" s="181" t="str">
        <f>IF(VLOOKUP(S51,'BD InterCOABQ '!$A:AH,14,FALSE)="","",VLOOKUP(S51,'BD InterCOABQ '!$A:AH,14,FALSE))</f>
        <v/>
      </c>
      <c r="Y63" s="181"/>
      <c r="Z63" s="181"/>
      <c r="AA63" s="181"/>
      <c r="AB63" s="181"/>
      <c r="AC63" s="5"/>
      <c r="AD63" s="181" t="str">
        <f>IF(VLOOKUP(S51,'BD InterCOABQ '!$A:AH,13,FALSE)="","",VLOOKUP(S51,'BD InterCOABQ '!$A:AH,13,FALSE))</f>
        <v/>
      </c>
      <c r="AE63" s="181"/>
      <c r="AF63" s="181"/>
      <c r="AG63" s="4"/>
      <c r="AH63" s="181" t="str">
        <f>IF(VLOOKUP(S51,'BD InterCOABQ '!$A:AH,15,FALSE)="","",VLOOKUP(S51,'BD InterCOABQ '!$A:AH,15,FALSE))</f>
        <v/>
      </c>
      <c r="AI63" s="181"/>
      <c r="AJ63" s="10"/>
    </row>
    <row r="64" spans="1:36" ht="1.5" customHeight="1" x14ac:dyDescent="0.25">
      <c r="B64" s="9"/>
      <c r="C64" s="165"/>
      <c r="D64" s="166"/>
      <c r="E64" s="5"/>
      <c r="F64" s="4"/>
      <c r="G64" s="4"/>
      <c r="H64" s="4"/>
      <c r="I64" s="5"/>
      <c r="J64" s="5"/>
      <c r="K64" s="5"/>
      <c r="L64" s="4"/>
      <c r="M64" s="4"/>
      <c r="N64" s="4"/>
      <c r="O64" s="4"/>
      <c r="P64" s="4"/>
      <c r="Q64" s="4"/>
      <c r="R64" s="10"/>
      <c r="T64" s="9"/>
      <c r="U64" s="165"/>
      <c r="V64" s="166"/>
      <c r="W64" s="5"/>
      <c r="X64" s="4"/>
      <c r="Y64" s="4"/>
      <c r="Z64" s="4"/>
      <c r="AA64" s="5"/>
      <c r="AB64" s="5"/>
      <c r="AC64" s="5"/>
      <c r="AD64" s="4"/>
      <c r="AE64" s="4"/>
      <c r="AF64" s="4"/>
      <c r="AG64" s="4"/>
      <c r="AH64" s="4"/>
      <c r="AI64" s="4"/>
      <c r="AJ64" s="10"/>
    </row>
    <row r="65" spans="1:36" s="21" customFormat="1" ht="6.6" customHeight="1" x14ac:dyDescent="0.25">
      <c r="A65" s="61"/>
      <c r="B65" s="25"/>
      <c r="C65" s="165"/>
      <c r="D65" s="166"/>
      <c r="E65" s="22"/>
      <c r="F65" s="157" t="s">
        <v>89</v>
      </c>
      <c r="G65" s="157"/>
      <c r="H65" s="157"/>
      <c r="I65" s="157"/>
      <c r="J65" s="157"/>
      <c r="K65" s="43"/>
      <c r="L65" s="157" t="s">
        <v>19</v>
      </c>
      <c r="M65" s="157"/>
      <c r="N65" s="157"/>
      <c r="O65" s="43"/>
      <c r="P65" s="157" t="s">
        <v>10</v>
      </c>
      <c r="Q65" s="157"/>
      <c r="R65" s="26"/>
      <c r="S65" s="56"/>
      <c r="T65" s="25"/>
      <c r="U65" s="165"/>
      <c r="V65" s="166"/>
      <c r="W65" s="22"/>
      <c r="X65" s="157" t="s">
        <v>89</v>
      </c>
      <c r="Y65" s="157"/>
      <c r="Z65" s="157"/>
      <c r="AA65" s="157"/>
      <c r="AB65" s="157"/>
      <c r="AC65" s="43"/>
      <c r="AD65" s="157" t="s">
        <v>19</v>
      </c>
      <c r="AE65" s="157"/>
      <c r="AF65" s="157"/>
      <c r="AG65" s="43"/>
      <c r="AH65" s="157" t="s">
        <v>10</v>
      </c>
      <c r="AI65" s="157"/>
      <c r="AJ65" s="26"/>
    </row>
    <row r="66" spans="1:36" ht="5.0999999999999996" customHeight="1" x14ac:dyDescent="0.25">
      <c r="B66" s="9"/>
      <c r="C66" s="165"/>
      <c r="D66" s="16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10"/>
      <c r="T66" s="9"/>
      <c r="U66" s="165"/>
      <c r="V66" s="166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10"/>
    </row>
    <row r="67" spans="1:36" ht="6.6" customHeight="1" x14ac:dyDescent="0.25">
      <c r="B67" s="9"/>
      <c r="C67" s="167"/>
      <c r="D67" s="168"/>
      <c r="E67" s="27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0"/>
      <c r="T67" s="9"/>
      <c r="U67" s="167"/>
      <c r="V67" s="168"/>
      <c r="W67" s="27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0"/>
    </row>
    <row r="68" spans="1:36" ht="0.95" customHeight="1" x14ac:dyDescent="0.25">
      <c r="B68" s="9"/>
      <c r="C68" s="4"/>
      <c r="D68" s="4"/>
      <c r="E68" s="27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0"/>
      <c r="T68" s="9"/>
      <c r="U68" s="4"/>
      <c r="V68" s="4"/>
      <c r="W68" s="27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0"/>
    </row>
    <row r="69" spans="1:36" ht="18" customHeight="1" x14ac:dyDescent="0.25">
      <c r="B69" s="9"/>
      <c r="C69" s="183" t="str">
        <f>IF(VLOOKUP(A51,'BD InterCOABQ '!$A:P,12,FALSE)="","",VLOOKUP(A51,'BD InterCOABQ '!$A:P,12,FALSE))</f>
        <v/>
      </c>
      <c r="D69" s="184"/>
      <c r="E69" s="4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0"/>
      <c r="T69" s="9"/>
      <c r="U69" s="183" t="str">
        <f>IF(VLOOKUP(S51,'BD InterCOABQ '!$A:AH,12,FALSE)="","",VLOOKUP(S51,'BD InterCOABQ '!$A:AH,12,FALSE))</f>
        <v/>
      </c>
      <c r="V69" s="184"/>
      <c r="W69" s="4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0"/>
    </row>
    <row r="70" spans="1:36" ht="5.45" customHeight="1" x14ac:dyDescent="0.25">
      <c r="B70" s="14"/>
      <c r="C70" s="185" t="s">
        <v>7</v>
      </c>
      <c r="D70" s="185"/>
      <c r="E70" s="15"/>
      <c r="F70" s="185" t="s">
        <v>20</v>
      </c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6"/>
      <c r="T70" s="14"/>
      <c r="U70" s="185" t="s">
        <v>7</v>
      </c>
      <c r="V70" s="185"/>
      <c r="W70" s="15"/>
      <c r="X70" s="185" t="s">
        <v>20</v>
      </c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6"/>
    </row>
    <row r="71" spans="1:36" ht="9" customHeight="1" x14ac:dyDescent="0.25"/>
    <row r="72" spans="1:36" s="1" customFormat="1" ht="2.4500000000000002" customHeight="1" x14ac:dyDescent="0.25">
      <c r="A72" s="58"/>
      <c r="B72" s="6">
        <v>7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8"/>
      <c r="S72" s="52"/>
      <c r="T72" s="6">
        <v>8</v>
      </c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8"/>
    </row>
    <row r="73" spans="1:36" ht="13.5" customHeight="1" x14ac:dyDescent="0.25">
      <c r="A73" s="57" t="str">
        <f>7&amp;AL$1</f>
        <v>7FV</v>
      </c>
      <c r="B73" s="9"/>
      <c r="C73" s="5"/>
      <c r="D73" s="156" t="s">
        <v>108</v>
      </c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44"/>
      <c r="R73" s="10"/>
      <c r="S73" s="53" t="str">
        <f>8&amp;$AL$1</f>
        <v>8FV</v>
      </c>
      <c r="T73" s="9"/>
      <c r="U73" s="5"/>
      <c r="V73" s="156" t="s">
        <v>108</v>
      </c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44"/>
      <c r="AJ73" s="10"/>
    </row>
    <row r="74" spans="1:36" ht="9.9499999999999993" customHeight="1" x14ac:dyDescent="0.25">
      <c r="B74" s="9"/>
      <c r="D74" s="156" t="str">
        <f>$B$3</f>
        <v>Plantel 2 Amealco</v>
      </c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45"/>
      <c r="R74" s="10"/>
      <c r="T74" s="9"/>
      <c r="V74" s="156" t="str">
        <f>$B$3</f>
        <v>Plantel 2 Amealco</v>
      </c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45"/>
      <c r="AJ74" s="10"/>
    </row>
    <row r="75" spans="1:36" s="3" customFormat="1" ht="9.6" customHeight="1" x14ac:dyDescent="0.2">
      <c r="A75" s="57"/>
      <c r="B75" s="11"/>
      <c r="D75" s="162" t="str">
        <f>$B$4</f>
        <v>Futbol Soccer Varonil</v>
      </c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46"/>
      <c r="R75" s="13"/>
      <c r="S75" s="54"/>
      <c r="T75" s="11"/>
      <c r="V75" s="162" t="str">
        <f>$B$4</f>
        <v>Futbol Soccer Varonil</v>
      </c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46"/>
      <c r="AJ75" s="13"/>
    </row>
    <row r="76" spans="1:36" ht="2.1" customHeight="1" x14ac:dyDescent="0.25">
      <c r="B76" s="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0"/>
      <c r="T76" s="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0"/>
    </row>
    <row r="77" spans="1:36" ht="13.5" customHeight="1" x14ac:dyDescent="0.25">
      <c r="B77" s="9"/>
      <c r="C77" s="163"/>
      <c r="D77" s="164"/>
      <c r="E77" s="5"/>
      <c r="F77" s="169" t="str">
        <f>VLOOKUP(A73,'BD InterCOABQ '!$A:P,8,FALSE)&amp;" "&amp;VLOOKUP(A73,'BD InterCOABQ '!$A:P,9,FALSE)&amp;" "&amp;VLOOKUP(A73,'BD InterCOABQ '!$A:P,7,FALSE)</f>
        <v xml:space="preserve">  </v>
      </c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1"/>
      <c r="R77" s="10"/>
      <c r="T77" s="9"/>
      <c r="U77" s="163"/>
      <c r="V77" s="164"/>
      <c r="W77" s="5"/>
      <c r="X77" s="169" t="str">
        <f>VLOOKUP(S73,'BD InterCOABQ '!$A:AH,8,FALSE)&amp;" "&amp;VLOOKUP(S73,'BD InterCOABQ '!$A:AH,9,FALSE)&amp;" "&amp;VLOOKUP(S73,'BD InterCOABQ '!$A:AH,7,FALSE)</f>
        <v xml:space="preserve">  </v>
      </c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1"/>
      <c r="AJ77" s="10"/>
    </row>
    <row r="78" spans="1:36" ht="13.5" customHeight="1" x14ac:dyDescent="0.25">
      <c r="B78" s="9"/>
      <c r="C78" s="165"/>
      <c r="D78" s="166"/>
      <c r="E78" s="5"/>
      <c r="F78" s="172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4"/>
      <c r="R78" s="10"/>
      <c r="T78" s="9"/>
      <c r="U78" s="165"/>
      <c r="V78" s="166"/>
      <c r="W78" s="5"/>
      <c r="X78" s="172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4"/>
      <c r="AJ78" s="10"/>
    </row>
    <row r="79" spans="1:36" s="20" customFormat="1" ht="6.6" customHeight="1" x14ac:dyDescent="0.25">
      <c r="A79" s="60"/>
      <c r="B79" s="18"/>
      <c r="C79" s="165"/>
      <c r="D79" s="166"/>
      <c r="E79" s="17"/>
      <c r="F79" s="157" t="s">
        <v>17</v>
      </c>
      <c r="G79" s="157"/>
      <c r="H79" s="157"/>
      <c r="I79" s="157"/>
      <c r="J79" s="157"/>
      <c r="K79" s="43"/>
      <c r="L79" s="157" t="s">
        <v>18</v>
      </c>
      <c r="M79" s="157"/>
      <c r="N79" s="157"/>
      <c r="O79" s="43"/>
      <c r="P79" s="157" t="s">
        <v>4</v>
      </c>
      <c r="Q79" s="157"/>
      <c r="R79" s="24"/>
      <c r="S79" s="55"/>
      <c r="T79" s="18"/>
      <c r="U79" s="165"/>
      <c r="V79" s="166"/>
      <c r="W79" s="17"/>
      <c r="X79" s="157" t="s">
        <v>17</v>
      </c>
      <c r="Y79" s="157"/>
      <c r="Z79" s="157"/>
      <c r="AA79" s="157"/>
      <c r="AB79" s="157"/>
      <c r="AC79" s="43"/>
      <c r="AD79" s="157" t="s">
        <v>18</v>
      </c>
      <c r="AE79" s="157"/>
      <c r="AF79" s="157"/>
      <c r="AG79" s="43"/>
      <c r="AH79" s="157" t="s">
        <v>4</v>
      </c>
      <c r="AI79" s="157"/>
      <c r="AJ79" s="24"/>
    </row>
    <row r="80" spans="1:36" ht="2.4500000000000002" customHeight="1" x14ac:dyDescent="0.25">
      <c r="B80" s="9"/>
      <c r="C80" s="165"/>
      <c r="D80" s="16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0"/>
      <c r="T80" s="9"/>
      <c r="U80" s="165"/>
      <c r="V80" s="166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10"/>
    </row>
    <row r="81" spans="1:36" ht="12.95" customHeight="1" x14ac:dyDescent="0.25">
      <c r="B81" s="9"/>
      <c r="C81" s="165"/>
      <c r="D81" s="166"/>
      <c r="E81" s="5"/>
      <c r="F81" s="158" t="str">
        <f>IF(VLOOKUP(A73,'BD InterCOABQ '!$A:P,11,FALSE)="","",VLOOKUP(A73,'BD InterCOABQ '!$A:P,11,FALSE))</f>
        <v/>
      </c>
      <c r="G81" s="159"/>
      <c r="H81" s="159"/>
      <c r="I81" s="159"/>
      <c r="J81" s="159"/>
      <c r="K81" s="159"/>
      <c r="L81" s="160"/>
      <c r="M81" s="29"/>
      <c r="N81" s="161" t="str">
        <f>IF(VLOOKUP(A73,'BD InterCOABQ '!$A:P,10,FALSE)="","",VLOOKUP(A73,'BD InterCOABQ '!$A:P,10,FALSE))</f>
        <v/>
      </c>
      <c r="O81" s="161"/>
      <c r="P81" s="161"/>
      <c r="Q81" s="161"/>
      <c r="R81" s="10"/>
      <c r="T81" s="9"/>
      <c r="U81" s="165"/>
      <c r="V81" s="166"/>
      <c r="W81" s="5"/>
      <c r="X81" s="158" t="str">
        <f>IF(VLOOKUP(S73,'BD InterCOABQ '!$A:AH,11,FALSE)="","",VLOOKUP(S73,'BD InterCOABQ '!$A:AH,11,FALSE))</f>
        <v/>
      </c>
      <c r="Y81" s="159"/>
      <c r="Z81" s="159"/>
      <c r="AA81" s="159"/>
      <c r="AB81" s="159"/>
      <c r="AC81" s="159"/>
      <c r="AD81" s="160"/>
      <c r="AE81" s="29"/>
      <c r="AF81" s="161" t="str">
        <f>IF(VLOOKUP(S73,'BD InterCOABQ '!$A:AH,10,FALSE)="","",VLOOKUP(S73,'BD InterCOABQ '!$A:AH,10,FALSE))</f>
        <v/>
      </c>
      <c r="AG81" s="161"/>
      <c r="AH81" s="161"/>
      <c r="AI81" s="161"/>
      <c r="AJ81" s="10"/>
    </row>
    <row r="82" spans="1:36" ht="0.95" customHeight="1" x14ac:dyDescent="0.25">
      <c r="B82" s="9"/>
      <c r="C82" s="165"/>
      <c r="D82" s="166"/>
      <c r="E82" s="5"/>
      <c r="F82" s="5"/>
      <c r="G82" s="5"/>
      <c r="H82" s="5"/>
      <c r="I82" s="5"/>
      <c r="J82" s="5"/>
      <c r="K82" s="5"/>
      <c r="L82" s="4"/>
      <c r="M82" s="4"/>
      <c r="N82" s="4"/>
      <c r="O82" s="4"/>
      <c r="P82" s="4"/>
      <c r="Q82" s="4"/>
      <c r="R82" s="10"/>
      <c r="T82" s="9"/>
      <c r="U82" s="165"/>
      <c r="V82" s="166"/>
      <c r="W82" s="5"/>
      <c r="X82" s="5"/>
      <c r="Y82" s="5"/>
      <c r="Z82" s="5"/>
      <c r="AA82" s="5"/>
      <c r="AB82" s="5"/>
      <c r="AC82" s="5"/>
      <c r="AD82" s="4"/>
      <c r="AE82" s="4"/>
      <c r="AF82" s="4"/>
      <c r="AG82" s="4"/>
      <c r="AH82" s="4"/>
      <c r="AI82" s="4"/>
      <c r="AJ82" s="10"/>
    </row>
    <row r="83" spans="1:36" s="3" customFormat="1" ht="6.6" customHeight="1" x14ac:dyDescent="0.2">
      <c r="A83" s="57"/>
      <c r="B83" s="11"/>
      <c r="C83" s="165"/>
      <c r="D83" s="166"/>
      <c r="E83" s="12"/>
      <c r="F83" s="157" t="s">
        <v>0</v>
      </c>
      <c r="G83" s="157"/>
      <c r="H83" s="157"/>
      <c r="I83" s="157"/>
      <c r="J83" s="157"/>
      <c r="K83" s="157"/>
      <c r="L83" s="157"/>
      <c r="M83" s="28"/>
      <c r="N83" s="157" t="s">
        <v>9</v>
      </c>
      <c r="O83" s="157"/>
      <c r="P83" s="157"/>
      <c r="Q83" s="157"/>
      <c r="R83" s="13"/>
      <c r="S83" s="54"/>
      <c r="T83" s="11"/>
      <c r="U83" s="165"/>
      <c r="V83" s="166"/>
      <c r="W83" s="12"/>
      <c r="X83" s="157" t="s">
        <v>0</v>
      </c>
      <c r="Y83" s="157"/>
      <c r="Z83" s="157"/>
      <c r="AA83" s="157"/>
      <c r="AB83" s="157"/>
      <c r="AC83" s="157"/>
      <c r="AD83" s="157"/>
      <c r="AE83" s="28"/>
      <c r="AF83" s="157" t="s">
        <v>9</v>
      </c>
      <c r="AG83" s="157"/>
      <c r="AH83" s="157"/>
      <c r="AI83" s="157"/>
      <c r="AJ83" s="13"/>
    </row>
    <row r="84" spans="1:36" ht="0.95" customHeight="1" x14ac:dyDescent="0.25">
      <c r="B84" s="9"/>
      <c r="C84" s="165"/>
      <c r="D84" s="166"/>
      <c r="E84" s="5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10"/>
      <c r="T84" s="9"/>
      <c r="U84" s="165"/>
      <c r="V84" s="166"/>
      <c r="W84" s="5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10"/>
    </row>
    <row r="85" spans="1:36" ht="12.6" customHeight="1" x14ac:dyDescent="0.25">
      <c r="B85" s="9"/>
      <c r="C85" s="165"/>
      <c r="D85" s="166"/>
      <c r="E85" s="5"/>
      <c r="F85" s="181" t="str">
        <f>IF(VLOOKUP(A73,'BD InterCOABQ '!$A:P,14,FALSE)="","",VLOOKUP(A73,'BD InterCOABQ '!$A:P,14,FALSE))</f>
        <v/>
      </c>
      <c r="G85" s="181"/>
      <c r="H85" s="181"/>
      <c r="I85" s="181"/>
      <c r="J85" s="181"/>
      <c r="K85" s="5"/>
      <c r="L85" s="181" t="str">
        <f>IF(VLOOKUP(A73,'BD InterCOABQ '!$A:P,13,FALSE)="","",VLOOKUP(A73,'BD InterCOABQ '!$A:P,13,FALSE))</f>
        <v/>
      </c>
      <c r="M85" s="181"/>
      <c r="N85" s="181"/>
      <c r="O85" s="4"/>
      <c r="P85" s="181" t="str">
        <f>IF(VLOOKUP(A73,'BD InterCOABQ '!$A:P,15,FALSE)="","",VLOOKUP(A73,'BD InterCOABQ '!$A:P,15,FALSE))</f>
        <v/>
      </c>
      <c r="Q85" s="181"/>
      <c r="R85" s="10"/>
      <c r="T85" s="9"/>
      <c r="U85" s="165"/>
      <c r="V85" s="166"/>
      <c r="W85" s="5"/>
      <c r="X85" s="181" t="str">
        <f>IF(VLOOKUP(S73,'BD InterCOABQ '!$A:AH,14,FALSE)="","",VLOOKUP(S73,'BD InterCOABQ '!$A:AH,14,FALSE))</f>
        <v/>
      </c>
      <c r="Y85" s="181"/>
      <c r="Z85" s="181"/>
      <c r="AA85" s="181"/>
      <c r="AB85" s="181"/>
      <c r="AC85" s="5"/>
      <c r="AD85" s="181" t="str">
        <f>IF(VLOOKUP(S73,'BD InterCOABQ '!$A:AH,13,FALSE)="","",VLOOKUP(S73,'BD InterCOABQ '!$A:AH,13,FALSE))</f>
        <v/>
      </c>
      <c r="AE85" s="181"/>
      <c r="AF85" s="181"/>
      <c r="AG85" s="4"/>
      <c r="AH85" s="181" t="str">
        <f>IF(VLOOKUP(S73,'BD InterCOABQ '!$A:AH,15,FALSE)="","",VLOOKUP(S73,'BD InterCOABQ '!$A:AH,15,FALSE))</f>
        <v/>
      </c>
      <c r="AI85" s="181"/>
      <c r="AJ85" s="10"/>
    </row>
    <row r="86" spans="1:36" ht="1.5" customHeight="1" x14ac:dyDescent="0.25">
      <c r="B86" s="9"/>
      <c r="C86" s="165"/>
      <c r="D86" s="166"/>
      <c r="E86" s="5"/>
      <c r="F86" s="4"/>
      <c r="G86" s="4"/>
      <c r="H86" s="4"/>
      <c r="I86" s="5"/>
      <c r="J86" s="5"/>
      <c r="K86" s="5"/>
      <c r="L86" s="4"/>
      <c r="M86" s="4"/>
      <c r="N86" s="4"/>
      <c r="O86" s="4"/>
      <c r="P86" s="4"/>
      <c r="Q86" s="4"/>
      <c r="R86" s="10"/>
      <c r="T86" s="9"/>
      <c r="U86" s="165"/>
      <c r="V86" s="166"/>
      <c r="W86" s="5"/>
      <c r="X86" s="4"/>
      <c r="Y86" s="4"/>
      <c r="Z86" s="4"/>
      <c r="AA86" s="5"/>
      <c r="AB86" s="5"/>
      <c r="AC86" s="5"/>
      <c r="AD86" s="4"/>
      <c r="AE86" s="4"/>
      <c r="AF86" s="4"/>
      <c r="AG86" s="4"/>
      <c r="AH86" s="4"/>
      <c r="AI86" s="4"/>
      <c r="AJ86" s="10"/>
    </row>
    <row r="87" spans="1:36" s="21" customFormat="1" ht="6.6" customHeight="1" x14ac:dyDescent="0.25">
      <c r="A87" s="61"/>
      <c r="B87" s="25"/>
      <c r="C87" s="165"/>
      <c r="D87" s="166"/>
      <c r="E87" s="22"/>
      <c r="F87" s="157" t="s">
        <v>89</v>
      </c>
      <c r="G87" s="157"/>
      <c r="H87" s="157"/>
      <c r="I87" s="157"/>
      <c r="J87" s="157"/>
      <c r="K87" s="43"/>
      <c r="L87" s="157" t="s">
        <v>19</v>
      </c>
      <c r="M87" s="157"/>
      <c r="N87" s="157"/>
      <c r="O87" s="43"/>
      <c r="P87" s="157" t="s">
        <v>10</v>
      </c>
      <c r="Q87" s="157"/>
      <c r="R87" s="26"/>
      <c r="S87" s="56"/>
      <c r="T87" s="25"/>
      <c r="U87" s="165"/>
      <c r="V87" s="166"/>
      <c r="W87" s="22"/>
      <c r="X87" s="157" t="s">
        <v>89</v>
      </c>
      <c r="Y87" s="157"/>
      <c r="Z87" s="157"/>
      <c r="AA87" s="157"/>
      <c r="AB87" s="157"/>
      <c r="AC87" s="43"/>
      <c r="AD87" s="157" t="s">
        <v>19</v>
      </c>
      <c r="AE87" s="157"/>
      <c r="AF87" s="157"/>
      <c r="AG87" s="43"/>
      <c r="AH87" s="157" t="s">
        <v>10</v>
      </c>
      <c r="AI87" s="157"/>
      <c r="AJ87" s="26"/>
    </row>
    <row r="88" spans="1:36" ht="5.0999999999999996" customHeight="1" x14ac:dyDescent="0.25">
      <c r="B88" s="9"/>
      <c r="C88" s="165"/>
      <c r="D88" s="16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0"/>
      <c r="T88" s="9"/>
      <c r="U88" s="165"/>
      <c r="V88" s="166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10"/>
    </row>
    <row r="89" spans="1:36" ht="6.6" customHeight="1" x14ac:dyDescent="0.25">
      <c r="B89" s="9"/>
      <c r="C89" s="167"/>
      <c r="D89" s="168"/>
      <c r="E89" s="27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0"/>
      <c r="T89" s="9"/>
      <c r="U89" s="167"/>
      <c r="V89" s="168"/>
      <c r="W89" s="27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0"/>
    </row>
    <row r="90" spans="1:36" ht="0.95" customHeight="1" x14ac:dyDescent="0.25">
      <c r="B90" s="9"/>
      <c r="C90" s="4"/>
      <c r="D90" s="4"/>
      <c r="E90" s="27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0"/>
      <c r="T90" s="9"/>
      <c r="U90" s="4"/>
      <c r="V90" s="4"/>
      <c r="W90" s="27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0"/>
    </row>
    <row r="91" spans="1:36" ht="18" customHeight="1" x14ac:dyDescent="0.25">
      <c r="B91" s="9"/>
      <c r="C91" s="183" t="str">
        <f>IF(VLOOKUP(A73,'BD InterCOABQ '!$A:P,12,FALSE)="","",VLOOKUP(A73,'BD InterCOABQ '!$A:P,12,FALSE))</f>
        <v/>
      </c>
      <c r="D91" s="184"/>
      <c r="E91" s="4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0"/>
      <c r="T91" s="9"/>
      <c r="U91" s="183" t="str">
        <f>IF(VLOOKUP(S73,'BD InterCOABQ '!$A:AH,12,FALSE)="","",VLOOKUP(S73,'BD InterCOABQ '!$A:AH,12,FALSE))</f>
        <v/>
      </c>
      <c r="V91" s="184"/>
      <c r="W91" s="4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0"/>
    </row>
    <row r="92" spans="1:36" ht="5.45" customHeight="1" x14ac:dyDescent="0.25">
      <c r="B92" s="14"/>
      <c r="C92" s="185" t="s">
        <v>7</v>
      </c>
      <c r="D92" s="185"/>
      <c r="E92" s="15"/>
      <c r="F92" s="185" t="s">
        <v>20</v>
      </c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6"/>
      <c r="T92" s="14"/>
      <c r="U92" s="185" t="s">
        <v>7</v>
      </c>
      <c r="V92" s="185"/>
      <c r="W92" s="15"/>
      <c r="X92" s="185" t="s">
        <v>20</v>
      </c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6"/>
    </row>
    <row r="93" spans="1:36" ht="9" customHeight="1" x14ac:dyDescent="0.25"/>
    <row r="94" spans="1:36" s="1" customFormat="1" ht="2.4500000000000002" customHeight="1" x14ac:dyDescent="0.25">
      <c r="A94" s="58"/>
      <c r="B94" s="6">
        <v>9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8"/>
      <c r="S94" s="52"/>
      <c r="T94" s="6">
        <v>10</v>
      </c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8"/>
    </row>
    <row r="95" spans="1:36" ht="13.5" customHeight="1" x14ac:dyDescent="0.25">
      <c r="A95" s="57" t="str">
        <f>9&amp;AL$1</f>
        <v>9FV</v>
      </c>
      <c r="B95" s="9"/>
      <c r="C95" s="5"/>
      <c r="D95" s="156" t="s">
        <v>108</v>
      </c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44"/>
      <c r="R95" s="10"/>
      <c r="S95" s="53" t="str">
        <f>10&amp;$AL$1</f>
        <v>10FV</v>
      </c>
      <c r="T95" s="9"/>
      <c r="U95" s="5"/>
      <c r="V95" s="156" t="s">
        <v>108</v>
      </c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44"/>
      <c r="AJ95" s="10"/>
    </row>
    <row r="96" spans="1:36" ht="9.9499999999999993" customHeight="1" x14ac:dyDescent="0.25">
      <c r="B96" s="9"/>
      <c r="D96" s="156" t="str">
        <f>$B$3</f>
        <v>Plantel 2 Amealco</v>
      </c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45"/>
      <c r="R96" s="10"/>
      <c r="T96" s="9"/>
      <c r="V96" s="156" t="str">
        <f>$B$3</f>
        <v>Plantel 2 Amealco</v>
      </c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45"/>
      <c r="AJ96" s="10"/>
    </row>
    <row r="97" spans="1:36" s="3" customFormat="1" ht="9.6" customHeight="1" x14ac:dyDescent="0.2">
      <c r="A97" s="57"/>
      <c r="B97" s="11"/>
      <c r="D97" s="162" t="str">
        <f>$B$4</f>
        <v>Futbol Soccer Varonil</v>
      </c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46"/>
      <c r="R97" s="13"/>
      <c r="S97" s="54"/>
      <c r="T97" s="11"/>
      <c r="V97" s="162" t="str">
        <f>$B$4</f>
        <v>Futbol Soccer Varonil</v>
      </c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46"/>
      <c r="AJ97" s="13"/>
    </row>
    <row r="98" spans="1:36" ht="2.1" customHeight="1" x14ac:dyDescent="0.25">
      <c r="B98" s="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0"/>
      <c r="T98" s="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0"/>
    </row>
    <row r="99" spans="1:36" ht="13.5" customHeight="1" x14ac:dyDescent="0.25">
      <c r="B99" s="9"/>
      <c r="C99" s="163"/>
      <c r="D99" s="164"/>
      <c r="E99" s="5"/>
      <c r="F99" s="169" t="str">
        <f>VLOOKUP(A95,'BD InterCOABQ '!$A:P,8,FALSE)&amp;" "&amp;VLOOKUP(A95,'BD InterCOABQ '!$A:P,9,FALSE)&amp;" "&amp;VLOOKUP(A95,'BD InterCOABQ '!$A:P,7,FALSE)</f>
        <v xml:space="preserve">  </v>
      </c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1"/>
      <c r="R99" s="10"/>
      <c r="T99" s="9"/>
      <c r="U99" s="163"/>
      <c r="V99" s="164"/>
      <c r="W99" s="5"/>
      <c r="X99" s="169" t="str">
        <f>VLOOKUP(S95,'BD InterCOABQ '!$A:AH,8,FALSE)&amp;" "&amp;VLOOKUP(S95,'BD InterCOABQ '!$A:AH,9,FALSE)&amp;" "&amp;VLOOKUP(S95,'BD InterCOABQ '!$A:AH,7,FALSE)</f>
        <v xml:space="preserve">  </v>
      </c>
      <c r="Y99" s="170"/>
      <c r="Z99" s="170"/>
      <c r="AA99" s="170"/>
      <c r="AB99" s="170"/>
      <c r="AC99" s="170"/>
      <c r="AD99" s="170"/>
      <c r="AE99" s="170"/>
      <c r="AF99" s="170"/>
      <c r="AG99" s="170"/>
      <c r="AH99" s="170"/>
      <c r="AI99" s="171"/>
      <c r="AJ99" s="10"/>
    </row>
    <row r="100" spans="1:36" ht="13.5" customHeight="1" x14ac:dyDescent="0.25">
      <c r="B100" s="9"/>
      <c r="C100" s="165"/>
      <c r="D100" s="166"/>
      <c r="E100" s="5"/>
      <c r="F100" s="172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4"/>
      <c r="R100" s="10"/>
      <c r="T100" s="9"/>
      <c r="U100" s="165"/>
      <c r="V100" s="166"/>
      <c r="W100" s="5"/>
      <c r="X100" s="172"/>
      <c r="Y100" s="173"/>
      <c r="Z100" s="173"/>
      <c r="AA100" s="173"/>
      <c r="AB100" s="173"/>
      <c r="AC100" s="173"/>
      <c r="AD100" s="173"/>
      <c r="AE100" s="173"/>
      <c r="AF100" s="173"/>
      <c r="AG100" s="173"/>
      <c r="AH100" s="173"/>
      <c r="AI100" s="174"/>
      <c r="AJ100" s="10"/>
    </row>
    <row r="101" spans="1:36" s="20" customFormat="1" ht="6.6" customHeight="1" x14ac:dyDescent="0.25">
      <c r="A101" s="60"/>
      <c r="B101" s="18"/>
      <c r="C101" s="165"/>
      <c r="D101" s="166"/>
      <c r="E101" s="17"/>
      <c r="F101" s="157" t="s">
        <v>17</v>
      </c>
      <c r="G101" s="157"/>
      <c r="H101" s="157"/>
      <c r="I101" s="157"/>
      <c r="J101" s="157"/>
      <c r="K101" s="43"/>
      <c r="L101" s="157" t="s">
        <v>18</v>
      </c>
      <c r="M101" s="157"/>
      <c r="N101" s="157"/>
      <c r="O101" s="43"/>
      <c r="P101" s="157" t="s">
        <v>4</v>
      </c>
      <c r="Q101" s="157"/>
      <c r="R101" s="24"/>
      <c r="S101" s="55"/>
      <c r="T101" s="18"/>
      <c r="U101" s="165"/>
      <c r="V101" s="166"/>
      <c r="W101" s="17"/>
      <c r="X101" s="157" t="s">
        <v>17</v>
      </c>
      <c r="Y101" s="157"/>
      <c r="Z101" s="157"/>
      <c r="AA101" s="157"/>
      <c r="AB101" s="157"/>
      <c r="AC101" s="43"/>
      <c r="AD101" s="157" t="s">
        <v>18</v>
      </c>
      <c r="AE101" s="157"/>
      <c r="AF101" s="157"/>
      <c r="AG101" s="43"/>
      <c r="AH101" s="157" t="s">
        <v>4</v>
      </c>
      <c r="AI101" s="157"/>
      <c r="AJ101" s="24"/>
    </row>
    <row r="102" spans="1:36" ht="2.4500000000000002" customHeight="1" x14ac:dyDescent="0.25">
      <c r="B102" s="9"/>
      <c r="C102" s="165"/>
      <c r="D102" s="16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10"/>
      <c r="T102" s="9"/>
      <c r="U102" s="165"/>
      <c r="V102" s="166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10"/>
    </row>
    <row r="103" spans="1:36" ht="12.95" customHeight="1" x14ac:dyDescent="0.25">
      <c r="B103" s="9"/>
      <c r="C103" s="165"/>
      <c r="D103" s="166"/>
      <c r="E103" s="5"/>
      <c r="F103" s="158" t="str">
        <f>IF(VLOOKUP(A95,'BD InterCOABQ '!$A:P,11,FALSE)="","",VLOOKUP(A95,'BD InterCOABQ '!$A:P,11,FALSE))</f>
        <v/>
      </c>
      <c r="G103" s="159"/>
      <c r="H103" s="159"/>
      <c r="I103" s="159"/>
      <c r="J103" s="159"/>
      <c r="K103" s="159"/>
      <c r="L103" s="160"/>
      <c r="M103" s="29"/>
      <c r="N103" s="161" t="str">
        <f>IF(VLOOKUP(A95,'BD InterCOABQ '!$A:P,10,FALSE)="","",VLOOKUP(A95,'BD InterCOABQ '!$A:P,10,FALSE))</f>
        <v/>
      </c>
      <c r="O103" s="161"/>
      <c r="P103" s="161"/>
      <c r="Q103" s="161"/>
      <c r="R103" s="10"/>
      <c r="T103" s="9"/>
      <c r="U103" s="165"/>
      <c r="V103" s="166"/>
      <c r="W103" s="5"/>
      <c r="X103" s="158" t="str">
        <f>IF(VLOOKUP(S95,'BD InterCOABQ '!$A:AH,11,FALSE)="","",VLOOKUP(S95,'BD InterCOABQ '!$A:AH,11,FALSE))</f>
        <v/>
      </c>
      <c r="Y103" s="159"/>
      <c r="Z103" s="159"/>
      <c r="AA103" s="159"/>
      <c r="AB103" s="159"/>
      <c r="AC103" s="159"/>
      <c r="AD103" s="160"/>
      <c r="AE103" s="29"/>
      <c r="AF103" s="161" t="str">
        <f>IF(VLOOKUP(S95,'BD InterCOABQ '!$A:AH,10,FALSE)="","",VLOOKUP(S95,'BD InterCOABQ '!$A:AH,10,FALSE))</f>
        <v/>
      </c>
      <c r="AG103" s="161"/>
      <c r="AH103" s="161"/>
      <c r="AI103" s="161"/>
      <c r="AJ103" s="10"/>
    </row>
    <row r="104" spans="1:36" ht="0.95" customHeight="1" x14ac:dyDescent="0.25">
      <c r="B104" s="9"/>
      <c r="C104" s="165"/>
      <c r="D104" s="166"/>
      <c r="E104" s="5"/>
      <c r="F104" s="5"/>
      <c r="G104" s="5"/>
      <c r="H104" s="5"/>
      <c r="I104" s="5"/>
      <c r="J104" s="5"/>
      <c r="K104" s="5"/>
      <c r="L104" s="4"/>
      <c r="M104" s="4"/>
      <c r="N104" s="4"/>
      <c r="O104" s="4"/>
      <c r="P104" s="4"/>
      <c r="Q104" s="4"/>
      <c r="R104" s="10"/>
      <c r="T104" s="9"/>
      <c r="U104" s="165"/>
      <c r="V104" s="166"/>
      <c r="W104" s="5"/>
      <c r="X104" s="5"/>
      <c r="Y104" s="5"/>
      <c r="Z104" s="5"/>
      <c r="AA104" s="5"/>
      <c r="AB104" s="5"/>
      <c r="AC104" s="5"/>
      <c r="AD104" s="4"/>
      <c r="AE104" s="4"/>
      <c r="AF104" s="4"/>
      <c r="AG104" s="4"/>
      <c r="AH104" s="4"/>
      <c r="AI104" s="4"/>
      <c r="AJ104" s="10"/>
    </row>
    <row r="105" spans="1:36" s="3" customFormat="1" ht="6.6" customHeight="1" x14ac:dyDescent="0.2">
      <c r="A105" s="57"/>
      <c r="B105" s="11"/>
      <c r="C105" s="165"/>
      <c r="D105" s="166"/>
      <c r="E105" s="12"/>
      <c r="F105" s="157" t="s">
        <v>0</v>
      </c>
      <c r="G105" s="157"/>
      <c r="H105" s="157"/>
      <c r="I105" s="157"/>
      <c r="J105" s="157"/>
      <c r="K105" s="157"/>
      <c r="L105" s="157"/>
      <c r="M105" s="28"/>
      <c r="N105" s="157" t="s">
        <v>9</v>
      </c>
      <c r="O105" s="157"/>
      <c r="P105" s="157"/>
      <c r="Q105" s="157"/>
      <c r="R105" s="13"/>
      <c r="S105" s="54"/>
      <c r="T105" s="11"/>
      <c r="U105" s="165"/>
      <c r="V105" s="166"/>
      <c r="W105" s="12"/>
      <c r="X105" s="157" t="s">
        <v>0</v>
      </c>
      <c r="Y105" s="157"/>
      <c r="Z105" s="157"/>
      <c r="AA105" s="157"/>
      <c r="AB105" s="157"/>
      <c r="AC105" s="157"/>
      <c r="AD105" s="157"/>
      <c r="AE105" s="28"/>
      <c r="AF105" s="157" t="s">
        <v>9</v>
      </c>
      <c r="AG105" s="157"/>
      <c r="AH105" s="157"/>
      <c r="AI105" s="157"/>
      <c r="AJ105" s="13"/>
    </row>
    <row r="106" spans="1:36" ht="0.95" customHeight="1" x14ac:dyDescent="0.25">
      <c r="B106" s="9"/>
      <c r="C106" s="165"/>
      <c r="D106" s="166"/>
      <c r="E106" s="5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10"/>
      <c r="T106" s="9"/>
      <c r="U106" s="165"/>
      <c r="V106" s="166"/>
      <c r="W106" s="5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10"/>
    </row>
    <row r="107" spans="1:36" ht="12.6" customHeight="1" x14ac:dyDescent="0.25">
      <c r="B107" s="9"/>
      <c r="C107" s="165"/>
      <c r="D107" s="166"/>
      <c r="E107" s="5"/>
      <c r="F107" s="181" t="str">
        <f>IF(VLOOKUP(A95,'BD InterCOABQ '!$A:P,14,FALSE)="","",VLOOKUP(A95,'BD InterCOABQ '!$A:P,14,FALSE))</f>
        <v/>
      </c>
      <c r="G107" s="181"/>
      <c r="H107" s="181"/>
      <c r="I107" s="181"/>
      <c r="J107" s="181"/>
      <c r="K107" s="5"/>
      <c r="L107" s="181" t="str">
        <f>IF(VLOOKUP(A95,'BD InterCOABQ '!$A:P,13,FALSE)="","",VLOOKUP(A95,'BD InterCOABQ '!$A:P,13,FALSE))</f>
        <v/>
      </c>
      <c r="M107" s="181"/>
      <c r="N107" s="181"/>
      <c r="O107" s="4"/>
      <c r="P107" s="181" t="str">
        <f>IF(VLOOKUP(A95,'BD InterCOABQ '!$A:P,15,FALSE)="","",VLOOKUP(A95,'BD InterCOABQ '!$A:P,15,FALSE))</f>
        <v/>
      </c>
      <c r="Q107" s="181"/>
      <c r="R107" s="10"/>
      <c r="T107" s="9"/>
      <c r="U107" s="165"/>
      <c r="V107" s="166"/>
      <c r="W107" s="5"/>
      <c r="X107" s="181" t="str">
        <f>IF(VLOOKUP(S95,'BD InterCOABQ '!$A:AH,14,FALSE)="","",VLOOKUP(S95,'BD InterCOABQ '!$A:AH,14,FALSE))</f>
        <v/>
      </c>
      <c r="Y107" s="181"/>
      <c r="Z107" s="181"/>
      <c r="AA107" s="181"/>
      <c r="AB107" s="181"/>
      <c r="AC107" s="5"/>
      <c r="AD107" s="181" t="str">
        <f>IF(VLOOKUP(S95,'BD InterCOABQ '!$A:AH,13,FALSE)="","",VLOOKUP(S95,'BD InterCOABQ '!$A:AH,13,FALSE))</f>
        <v/>
      </c>
      <c r="AE107" s="181"/>
      <c r="AF107" s="181"/>
      <c r="AG107" s="4"/>
      <c r="AH107" s="181" t="str">
        <f>IF(VLOOKUP(S95,'BD InterCOABQ '!$A:AH,15,FALSE)="","",VLOOKUP(S95,'BD InterCOABQ '!$A:AH,15,FALSE))</f>
        <v/>
      </c>
      <c r="AI107" s="181"/>
      <c r="AJ107" s="10"/>
    </row>
    <row r="108" spans="1:36" ht="1.5" customHeight="1" x14ac:dyDescent="0.25">
      <c r="B108" s="9"/>
      <c r="C108" s="165"/>
      <c r="D108" s="166"/>
      <c r="E108" s="5"/>
      <c r="F108" s="4"/>
      <c r="G108" s="4"/>
      <c r="H108" s="4"/>
      <c r="I108" s="5"/>
      <c r="J108" s="5"/>
      <c r="K108" s="5"/>
      <c r="L108" s="4"/>
      <c r="M108" s="4"/>
      <c r="N108" s="4"/>
      <c r="O108" s="4"/>
      <c r="P108" s="4"/>
      <c r="Q108" s="4"/>
      <c r="R108" s="10"/>
      <c r="T108" s="9"/>
      <c r="U108" s="165"/>
      <c r="V108" s="166"/>
      <c r="W108" s="5"/>
      <c r="X108" s="4"/>
      <c r="Y108" s="4"/>
      <c r="Z108" s="4"/>
      <c r="AA108" s="5"/>
      <c r="AB108" s="5"/>
      <c r="AC108" s="5"/>
      <c r="AD108" s="4"/>
      <c r="AE108" s="4"/>
      <c r="AF108" s="4"/>
      <c r="AG108" s="4"/>
      <c r="AH108" s="4"/>
      <c r="AI108" s="4"/>
      <c r="AJ108" s="10"/>
    </row>
    <row r="109" spans="1:36" s="21" customFormat="1" ht="6.6" customHeight="1" x14ac:dyDescent="0.25">
      <c r="A109" s="61"/>
      <c r="B109" s="25"/>
      <c r="C109" s="165"/>
      <c r="D109" s="166"/>
      <c r="E109" s="22"/>
      <c r="F109" s="157" t="s">
        <v>89</v>
      </c>
      <c r="G109" s="157"/>
      <c r="H109" s="157"/>
      <c r="I109" s="157"/>
      <c r="J109" s="157"/>
      <c r="K109" s="43"/>
      <c r="L109" s="157" t="s">
        <v>19</v>
      </c>
      <c r="M109" s="157"/>
      <c r="N109" s="157"/>
      <c r="O109" s="43"/>
      <c r="P109" s="157" t="s">
        <v>10</v>
      </c>
      <c r="Q109" s="157"/>
      <c r="R109" s="26"/>
      <c r="S109" s="56"/>
      <c r="T109" s="25"/>
      <c r="U109" s="165"/>
      <c r="V109" s="166"/>
      <c r="W109" s="22"/>
      <c r="X109" s="157" t="s">
        <v>89</v>
      </c>
      <c r="Y109" s="157"/>
      <c r="Z109" s="157"/>
      <c r="AA109" s="157"/>
      <c r="AB109" s="157"/>
      <c r="AC109" s="43"/>
      <c r="AD109" s="157" t="s">
        <v>19</v>
      </c>
      <c r="AE109" s="157"/>
      <c r="AF109" s="157"/>
      <c r="AG109" s="43"/>
      <c r="AH109" s="157" t="s">
        <v>10</v>
      </c>
      <c r="AI109" s="157"/>
      <c r="AJ109" s="26"/>
    </row>
    <row r="110" spans="1:36" ht="5.0999999999999996" customHeight="1" x14ac:dyDescent="0.25">
      <c r="B110" s="9"/>
      <c r="C110" s="165"/>
      <c r="D110" s="16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10"/>
      <c r="T110" s="9"/>
      <c r="U110" s="165"/>
      <c r="V110" s="166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10"/>
    </row>
    <row r="111" spans="1:36" ht="6.6" customHeight="1" x14ac:dyDescent="0.25">
      <c r="B111" s="9"/>
      <c r="C111" s="167"/>
      <c r="D111" s="168"/>
      <c r="E111" s="27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0"/>
      <c r="T111" s="9"/>
      <c r="U111" s="167"/>
      <c r="V111" s="168"/>
      <c r="W111" s="27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0"/>
    </row>
    <row r="112" spans="1:36" ht="0.95" customHeight="1" x14ac:dyDescent="0.25">
      <c r="B112" s="9"/>
      <c r="C112" s="4"/>
      <c r="D112" s="4"/>
      <c r="E112" s="27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0"/>
      <c r="T112" s="9"/>
      <c r="U112" s="4"/>
      <c r="V112" s="4"/>
      <c r="W112" s="27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0"/>
    </row>
    <row r="113" spans="1:36" ht="18" customHeight="1" x14ac:dyDescent="0.25">
      <c r="B113" s="9"/>
      <c r="C113" s="183" t="str">
        <f>IF(VLOOKUP(A95,'BD InterCOABQ '!$A:P,12,FALSE)="","",VLOOKUP(A95,'BD InterCOABQ '!$A:P,12,FALSE))</f>
        <v/>
      </c>
      <c r="D113" s="184"/>
      <c r="E113" s="4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0"/>
      <c r="T113" s="9"/>
      <c r="U113" s="183" t="str">
        <f>IF(VLOOKUP(S95,'BD InterCOABQ '!$A:AH,12,FALSE)="","",VLOOKUP(S95,'BD InterCOABQ '!$A:AH,12,FALSE))</f>
        <v/>
      </c>
      <c r="V113" s="184"/>
      <c r="W113" s="4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0"/>
    </row>
    <row r="114" spans="1:36" ht="5.45" customHeight="1" x14ac:dyDescent="0.25">
      <c r="B114" s="14"/>
      <c r="C114" s="185" t="s">
        <v>7</v>
      </c>
      <c r="D114" s="185"/>
      <c r="E114" s="15"/>
      <c r="F114" s="185" t="s">
        <v>20</v>
      </c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6"/>
      <c r="T114" s="14"/>
      <c r="U114" s="185" t="s">
        <v>7</v>
      </c>
      <c r="V114" s="185"/>
      <c r="W114" s="15"/>
      <c r="X114" s="185" t="s">
        <v>20</v>
      </c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6"/>
    </row>
    <row r="115" spans="1:36" ht="9" customHeight="1" x14ac:dyDescent="0.25"/>
    <row r="116" spans="1:36" s="1" customFormat="1" ht="2.4500000000000002" customHeight="1" x14ac:dyDescent="0.25">
      <c r="A116" s="58"/>
      <c r="B116" s="6">
        <v>11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8"/>
      <c r="S116" s="52"/>
      <c r="T116" s="6">
        <v>12</v>
      </c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8"/>
    </row>
    <row r="117" spans="1:36" ht="13.5" customHeight="1" x14ac:dyDescent="0.25">
      <c r="A117" s="57" t="str">
        <f>11&amp;AL$1</f>
        <v>11FV</v>
      </c>
      <c r="B117" s="9"/>
      <c r="C117" s="5"/>
      <c r="D117" s="156" t="s">
        <v>108</v>
      </c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44"/>
      <c r="R117" s="10"/>
      <c r="S117" s="53" t="str">
        <f>12&amp;$AL$1</f>
        <v>12FV</v>
      </c>
      <c r="T117" s="9"/>
      <c r="U117" s="5"/>
      <c r="V117" s="156" t="s">
        <v>108</v>
      </c>
      <c r="W117" s="156"/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6"/>
      <c r="AH117" s="156"/>
      <c r="AI117" s="44"/>
      <c r="AJ117" s="10"/>
    </row>
    <row r="118" spans="1:36" ht="9.9499999999999993" customHeight="1" x14ac:dyDescent="0.25">
      <c r="B118" s="9"/>
      <c r="D118" s="156" t="str">
        <f>$B$3</f>
        <v>Plantel 2 Amealco</v>
      </c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45"/>
      <c r="R118" s="10"/>
      <c r="T118" s="9"/>
      <c r="V118" s="156" t="str">
        <f>$B$3</f>
        <v>Plantel 2 Amealco</v>
      </c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45"/>
      <c r="AJ118" s="10"/>
    </row>
    <row r="119" spans="1:36" s="3" customFormat="1" ht="9.6" customHeight="1" x14ac:dyDescent="0.2">
      <c r="A119" s="57"/>
      <c r="B119" s="11"/>
      <c r="D119" s="162" t="str">
        <f>$B$4</f>
        <v>Futbol Soccer Varonil</v>
      </c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46"/>
      <c r="R119" s="13"/>
      <c r="S119" s="54"/>
      <c r="T119" s="11"/>
      <c r="V119" s="162" t="str">
        <f>$B$4</f>
        <v>Futbol Soccer Varonil</v>
      </c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46"/>
      <c r="AJ119" s="13"/>
    </row>
    <row r="120" spans="1:36" ht="2.1" customHeight="1" x14ac:dyDescent="0.25">
      <c r="B120" s="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0"/>
      <c r="T120" s="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0"/>
    </row>
    <row r="121" spans="1:36" ht="13.5" customHeight="1" x14ac:dyDescent="0.25">
      <c r="B121" s="9"/>
      <c r="C121" s="163"/>
      <c r="D121" s="164"/>
      <c r="E121" s="5"/>
      <c r="F121" s="169" t="str">
        <f>VLOOKUP(A117,'BD InterCOABQ '!$A:P,8,FALSE)&amp;" "&amp;VLOOKUP(A117,'BD InterCOABQ '!$A:P,9,FALSE)&amp;" "&amp;VLOOKUP(A117,'BD InterCOABQ '!$A:P,7,FALSE)</f>
        <v xml:space="preserve">  </v>
      </c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1"/>
      <c r="R121" s="10"/>
      <c r="T121" s="9"/>
      <c r="U121" s="163"/>
      <c r="V121" s="164"/>
      <c r="W121" s="5"/>
      <c r="X121" s="169" t="str">
        <f>VLOOKUP(S117,'BD InterCOABQ '!$A:AH,8,FALSE)&amp;" "&amp;VLOOKUP(S117,'BD InterCOABQ '!$A:AH,9,FALSE)&amp;" "&amp;VLOOKUP(S117,'BD InterCOABQ '!$A:AH,7,FALSE)</f>
        <v xml:space="preserve">  </v>
      </c>
      <c r="Y121" s="170"/>
      <c r="Z121" s="170"/>
      <c r="AA121" s="170"/>
      <c r="AB121" s="170"/>
      <c r="AC121" s="170"/>
      <c r="AD121" s="170"/>
      <c r="AE121" s="170"/>
      <c r="AF121" s="170"/>
      <c r="AG121" s="170"/>
      <c r="AH121" s="170"/>
      <c r="AI121" s="171"/>
      <c r="AJ121" s="10"/>
    </row>
    <row r="122" spans="1:36" ht="13.5" customHeight="1" x14ac:dyDescent="0.25">
      <c r="B122" s="9"/>
      <c r="C122" s="165"/>
      <c r="D122" s="166"/>
      <c r="E122" s="5"/>
      <c r="F122" s="172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4"/>
      <c r="R122" s="10"/>
      <c r="T122" s="9"/>
      <c r="U122" s="165"/>
      <c r="V122" s="166"/>
      <c r="W122" s="5"/>
      <c r="X122" s="172"/>
      <c r="Y122" s="173"/>
      <c r="Z122" s="173"/>
      <c r="AA122" s="173"/>
      <c r="AB122" s="173"/>
      <c r="AC122" s="173"/>
      <c r="AD122" s="173"/>
      <c r="AE122" s="173"/>
      <c r="AF122" s="173"/>
      <c r="AG122" s="173"/>
      <c r="AH122" s="173"/>
      <c r="AI122" s="174"/>
      <c r="AJ122" s="10"/>
    </row>
    <row r="123" spans="1:36" s="20" customFormat="1" ht="6.6" customHeight="1" x14ac:dyDescent="0.25">
      <c r="A123" s="60"/>
      <c r="B123" s="18"/>
      <c r="C123" s="165"/>
      <c r="D123" s="166"/>
      <c r="E123" s="17"/>
      <c r="F123" s="157" t="s">
        <v>17</v>
      </c>
      <c r="G123" s="157"/>
      <c r="H123" s="157"/>
      <c r="I123" s="157"/>
      <c r="J123" s="157"/>
      <c r="K123" s="43"/>
      <c r="L123" s="157" t="s">
        <v>18</v>
      </c>
      <c r="M123" s="157"/>
      <c r="N123" s="157"/>
      <c r="O123" s="43"/>
      <c r="P123" s="157" t="s">
        <v>4</v>
      </c>
      <c r="Q123" s="157"/>
      <c r="R123" s="24"/>
      <c r="S123" s="55"/>
      <c r="T123" s="18"/>
      <c r="U123" s="165"/>
      <c r="V123" s="166"/>
      <c r="W123" s="17"/>
      <c r="X123" s="157" t="s">
        <v>17</v>
      </c>
      <c r="Y123" s="157"/>
      <c r="Z123" s="157"/>
      <c r="AA123" s="157"/>
      <c r="AB123" s="157"/>
      <c r="AC123" s="43"/>
      <c r="AD123" s="157" t="s">
        <v>18</v>
      </c>
      <c r="AE123" s="157"/>
      <c r="AF123" s="157"/>
      <c r="AG123" s="43"/>
      <c r="AH123" s="157" t="s">
        <v>4</v>
      </c>
      <c r="AI123" s="157"/>
      <c r="AJ123" s="24"/>
    </row>
    <row r="124" spans="1:36" ht="2.4500000000000002" customHeight="1" x14ac:dyDescent="0.25">
      <c r="B124" s="9"/>
      <c r="C124" s="165"/>
      <c r="D124" s="16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10"/>
      <c r="T124" s="9"/>
      <c r="U124" s="165"/>
      <c r="V124" s="166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10"/>
    </row>
    <row r="125" spans="1:36" ht="12.95" customHeight="1" x14ac:dyDescent="0.25">
      <c r="B125" s="9"/>
      <c r="C125" s="165"/>
      <c r="D125" s="166"/>
      <c r="E125" s="5"/>
      <c r="F125" s="158" t="str">
        <f>IF(VLOOKUP(A117,'BD InterCOABQ '!$A:P,11,FALSE)="","",VLOOKUP(A117,'BD InterCOABQ '!$A:P,11,FALSE))</f>
        <v/>
      </c>
      <c r="G125" s="159"/>
      <c r="H125" s="159"/>
      <c r="I125" s="159"/>
      <c r="J125" s="159"/>
      <c r="K125" s="159"/>
      <c r="L125" s="160"/>
      <c r="M125" s="29"/>
      <c r="N125" s="161" t="str">
        <f>IF(VLOOKUP(A117,'BD InterCOABQ '!$A:P,10,FALSE)="","",VLOOKUP(A117,'BD InterCOABQ '!$A:P,10,FALSE))</f>
        <v/>
      </c>
      <c r="O125" s="161"/>
      <c r="P125" s="161"/>
      <c r="Q125" s="161"/>
      <c r="R125" s="10"/>
      <c r="T125" s="9"/>
      <c r="U125" s="165"/>
      <c r="V125" s="166"/>
      <c r="W125" s="5"/>
      <c r="X125" s="158" t="str">
        <f>IF(VLOOKUP(S117,'BD InterCOABQ '!$A:AH,11,FALSE)="","",VLOOKUP(S117,'BD InterCOABQ '!$A:AH,11,FALSE))</f>
        <v/>
      </c>
      <c r="Y125" s="159"/>
      <c r="Z125" s="159"/>
      <c r="AA125" s="159"/>
      <c r="AB125" s="159"/>
      <c r="AC125" s="159"/>
      <c r="AD125" s="160"/>
      <c r="AE125" s="29"/>
      <c r="AF125" s="161" t="str">
        <f>IF(VLOOKUP(S117,'BD InterCOABQ '!$A:AH,10,FALSE)="","",VLOOKUP(S117,'BD InterCOABQ '!$A:AH,10,FALSE))</f>
        <v/>
      </c>
      <c r="AG125" s="161"/>
      <c r="AH125" s="161"/>
      <c r="AI125" s="161"/>
      <c r="AJ125" s="10"/>
    </row>
    <row r="126" spans="1:36" ht="0.95" customHeight="1" x14ac:dyDescent="0.25">
      <c r="B126" s="9"/>
      <c r="C126" s="165"/>
      <c r="D126" s="166"/>
      <c r="E126" s="5"/>
      <c r="F126" s="5"/>
      <c r="G126" s="5"/>
      <c r="H126" s="5"/>
      <c r="I126" s="5"/>
      <c r="J126" s="5"/>
      <c r="K126" s="5"/>
      <c r="L126" s="4"/>
      <c r="M126" s="4"/>
      <c r="N126" s="4"/>
      <c r="O126" s="4"/>
      <c r="P126" s="4"/>
      <c r="Q126" s="4"/>
      <c r="R126" s="10"/>
      <c r="T126" s="9"/>
      <c r="U126" s="165"/>
      <c r="V126" s="166"/>
      <c r="W126" s="5"/>
      <c r="X126" s="5"/>
      <c r="Y126" s="5"/>
      <c r="Z126" s="5"/>
      <c r="AA126" s="5"/>
      <c r="AB126" s="5"/>
      <c r="AC126" s="5"/>
      <c r="AD126" s="4"/>
      <c r="AE126" s="4"/>
      <c r="AF126" s="4"/>
      <c r="AG126" s="4"/>
      <c r="AH126" s="4"/>
      <c r="AI126" s="4"/>
      <c r="AJ126" s="10"/>
    </row>
    <row r="127" spans="1:36" s="3" customFormat="1" ht="6.6" customHeight="1" x14ac:dyDescent="0.2">
      <c r="A127" s="57"/>
      <c r="B127" s="11"/>
      <c r="C127" s="165"/>
      <c r="D127" s="166"/>
      <c r="E127" s="12"/>
      <c r="F127" s="157" t="s">
        <v>0</v>
      </c>
      <c r="G127" s="157"/>
      <c r="H127" s="157"/>
      <c r="I127" s="157"/>
      <c r="J127" s="157"/>
      <c r="K127" s="157"/>
      <c r="L127" s="157"/>
      <c r="M127" s="28"/>
      <c r="N127" s="157" t="s">
        <v>9</v>
      </c>
      <c r="O127" s="157"/>
      <c r="P127" s="157"/>
      <c r="Q127" s="157"/>
      <c r="R127" s="13"/>
      <c r="S127" s="54"/>
      <c r="T127" s="11"/>
      <c r="U127" s="165"/>
      <c r="V127" s="166"/>
      <c r="W127" s="12"/>
      <c r="X127" s="157" t="s">
        <v>0</v>
      </c>
      <c r="Y127" s="157"/>
      <c r="Z127" s="157"/>
      <c r="AA127" s="157"/>
      <c r="AB127" s="157"/>
      <c r="AC127" s="157"/>
      <c r="AD127" s="157"/>
      <c r="AE127" s="28"/>
      <c r="AF127" s="157" t="s">
        <v>9</v>
      </c>
      <c r="AG127" s="157"/>
      <c r="AH127" s="157"/>
      <c r="AI127" s="157"/>
      <c r="AJ127" s="13"/>
    </row>
    <row r="128" spans="1:36" ht="0.95" customHeight="1" x14ac:dyDescent="0.25">
      <c r="B128" s="9"/>
      <c r="C128" s="165"/>
      <c r="D128" s="166"/>
      <c r="E128" s="5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10"/>
      <c r="T128" s="9"/>
      <c r="U128" s="165"/>
      <c r="V128" s="166"/>
      <c r="W128" s="5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10"/>
    </row>
    <row r="129" spans="1:36" ht="12.6" customHeight="1" x14ac:dyDescent="0.25">
      <c r="B129" s="9"/>
      <c r="C129" s="165"/>
      <c r="D129" s="166"/>
      <c r="E129" s="5"/>
      <c r="F129" s="181" t="str">
        <f>IF(VLOOKUP(A117,'BD InterCOABQ '!$A:P,14,FALSE)="","",VLOOKUP(A117,'BD InterCOABQ '!$A:P,14,FALSE))</f>
        <v/>
      </c>
      <c r="G129" s="181"/>
      <c r="H129" s="181"/>
      <c r="I129" s="181"/>
      <c r="J129" s="181"/>
      <c r="K129" s="5"/>
      <c r="L129" s="181" t="str">
        <f>IF(VLOOKUP(A117,'BD InterCOABQ '!$A:P,13,FALSE)="","",VLOOKUP(A117,'BD InterCOABQ '!$A:P,13,FALSE))</f>
        <v/>
      </c>
      <c r="M129" s="181"/>
      <c r="N129" s="181"/>
      <c r="O129" s="4"/>
      <c r="P129" s="181" t="str">
        <f>IF(VLOOKUP(A117,'BD InterCOABQ '!$A:P,15,FALSE)="","",VLOOKUP(A117,'BD InterCOABQ '!$A:P,15,FALSE))</f>
        <v/>
      </c>
      <c r="Q129" s="181"/>
      <c r="R129" s="10"/>
      <c r="T129" s="9"/>
      <c r="U129" s="165"/>
      <c r="V129" s="166"/>
      <c r="W129" s="5"/>
      <c r="X129" s="181" t="str">
        <f>IF(VLOOKUP(S117,'BD InterCOABQ '!$A:AH,14,FALSE)="","",VLOOKUP(S117,'BD InterCOABQ '!$A:AH,14,FALSE))</f>
        <v/>
      </c>
      <c r="Y129" s="181"/>
      <c r="Z129" s="181"/>
      <c r="AA129" s="181"/>
      <c r="AB129" s="181"/>
      <c r="AC129" s="5"/>
      <c r="AD129" s="181" t="str">
        <f>IF(VLOOKUP(S117,'BD InterCOABQ '!$A:AH,13,FALSE)="","",VLOOKUP(S117,'BD InterCOABQ '!$A:AH,13,FALSE))</f>
        <v/>
      </c>
      <c r="AE129" s="181"/>
      <c r="AF129" s="181"/>
      <c r="AG129" s="4"/>
      <c r="AH129" s="181" t="str">
        <f>IF(VLOOKUP(S117,'BD InterCOABQ '!$A:AH,15,FALSE)="","",VLOOKUP(S117,'BD InterCOABQ '!$A:AH,15,FALSE))</f>
        <v/>
      </c>
      <c r="AI129" s="181"/>
      <c r="AJ129" s="10"/>
    </row>
    <row r="130" spans="1:36" ht="1.5" customHeight="1" x14ac:dyDescent="0.25">
      <c r="B130" s="9"/>
      <c r="C130" s="165"/>
      <c r="D130" s="166"/>
      <c r="E130" s="5"/>
      <c r="F130" s="4"/>
      <c r="G130" s="4"/>
      <c r="H130" s="4"/>
      <c r="I130" s="5"/>
      <c r="J130" s="5"/>
      <c r="K130" s="5"/>
      <c r="L130" s="4"/>
      <c r="M130" s="4"/>
      <c r="N130" s="4"/>
      <c r="O130" s="4"/>
      <c r="P130" s="4"/>
      <c r="Q130" s="4"/>
      <c r="R130" s="10"/>
      <c r="T130" s="9"/>
      <c r="U130" s="165"/>
      <c r="V130" s="166"/>
      <c r="W130" s="5"/>
      <c r="X130" s="4"/>
      <c r="Y130" s="4"/>
      <c r="Z130" s="4"/>
      <c r="AA130" s="5"/>
      <c r="AB130" s="5"/>
      <c r="AC130" s="5"/>
      <c r="AD130" s="4"/>
      <c r="AE130" s="4"/>
      <c r="AF130" s="4"/>
      <c r="AG130" s="4"/>
      <c r="AH130" s="4"/>
      <c r="AI130" s="4"/>
      <c r="AJ130" s="10"/>
    </row>
    <row r="131" spans="1:36" s="21" customFormat="1" ht="6.6" customHeight="1" x14ac:dyDescent="0.25">
      <c r="A131" s="61"/>
      <c r="B131" s="25"/>
      <c r="C131" s="165"/>
      <c r="D131" s="166"/>
      <c r="E131" s="22"/>
      <c r="F131" s="157" t="s">
        <v>89</v>
      </c>
      <c r="G131" s="157"/>
      <c r="H131" s="157"/>
      <c r="I131" s="157"/>
      <c r="J131" s="157"/>
      <c r="K131" s="43"/>
      <c r="L131" s="157" t="s">
        <v>19</v>
      </c>
      <c r="M131" s="157"/>
      <c r="N131" s="157"/>
      <c r="O131" s="43"/>
      <c r="P131" s="157" t="s">
        <v>10</v>
      </c>
      <c r="Q131" s="157"/>
      <c r="R131" s="26"/>
      <c r="S131" s="56"/>
      <c r="T131" s="25"/>
      <c r="U131" s="165"/>
      <c r="V131" s="166"/>
      <c r="W131" s="22"/>
      <c r="X131" s="157" t="s">
        <v>89</v>
      </c>
      <c r="Y131" s="157"/>
      <c r="Z131" s="157"/>
      <c r="AA131" s="157"/>
      <c r="AB131" s="157"/>
      <c r="AC131" s="43"/>
      <c r="AD131" s="157" t="s">
        <v>19</v>
      </c>
      <c r="AE131" s="157"/>
      <c r="AF131" s="157"/>
      <c r="AG131" s="43"/>
      <c r="AH131" s="157" t="s">
        <v>10</v>
      </c>
      <c r="AI131" s="157"/>
      <c r="AJ131" s="26"/>
    </row>
    <row r="132" spans="1:36" ht="5.0999999999999996" customHeight="1" x14ac:dyDescent="0.25">
      <c r="B132" s="9"/>
      <c r="C132" s="165"/>
      <c r="D132" s="16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10"/>
      <c r="T132" s="9"/>
      <c r="U132" s="165"/>
      <c r="V132" s="166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10"/>
    </row>
    <row r="133" spans="1:36" ht="6.6" customHeight="1" x14ac:dyDescent="0.25">
      <c r="B133" s="9"/>
      <c r="C133" s="167"/>
      <c r="D133" s="168"/>
      <c r="E133" s="27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0"/>
      <c r="T133" s="9"/>
      <c r="U133" s="167"/>
      <c r="V133" s="168"/>
      <c r="W133" s="27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0"/>
    </row>
    <row r="134" spans="1:36" ht="0.95" customHeight="1" x14ac:dyDescent="0.25">
      <c r="B134" s="9"/>
      <c r="C134" s="4"/>
      <c r="D134" s="4"/>
      <c r="E134" s="27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0"/>
      <c r="T134" s="9"/>
      <c r="U134" s="4"/>
      <c r="V134" s="4"/>
      <c r="W134" s="27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0"/>
    </row>
    <row r="135" spans="1:36" ht="18" customHeight="1" x14ac:dyDescent="0.25">
      <c r="B135" s="9"/>
      <c r="C135" s="183" t="str">
        <f>IF(VLOOKUP(A117,'BD InterCOABQ '!$A:P,12,FALSE)="","",VLOOKUP(A117,'BD InterCOABQ '!$A:P,12,FALSE))</f>
        <v/>
      </c>
      <c r="D135" s="184"/>
      <c r="E135" s="4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0"/>
      <c r="T135" s="9"/>
      <c r="U135" s="183" t="str">
        <f>IF(VLOOKUP(S117,'BD InterCOABQ '!$A:AH,12,FALSE)="","",VLOOKUP(S117,'BD InterCOABQ '!$A:AH,12,FALSE))</f>
        <v/>
      </c>
      <c r="V135" s="184"/>
      <c r="W135" s="4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0"/>
    </row>
    <row r="136" spans="1:36" ht="5.45" customHeight="1" x14ac:dyDescent="0.25">
      <c r="B136" s="14"/>
      <c r="C136" s="185" t="s">
        <v>7</v>
      </c>
      <c r="D136" s="185"/>
      <c r="E136" s="15"/>
      <c r="F136" s="185" t="s">
        <v>20</v>
      </c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6"/>
      <c r="T136" s="14"/>
      <c r="U136" s="185" t="s">
        <v>7</v>
      </c>
      <c r="V136" s="185"/>
      <c r="W136" s="15"/>
      <c r="X136" s="185" t="s">
        <v>20</v>
      </c>
      <c r="Y136" s="185"/>
      <c r="Z136" s="185"/>
      <c r="AA136" s="185"/>
      <c r="AB136" s="185"/>
      <c r="AC136" s="185"/>
      <c r="AD136" s="185"/>
      <c r="AE136" s="185"/>
      <c r="AF136" s="185"/>
      <c r="AG136" s="185"/>
      <c r="AH136" s="185"/>
      <c r="AI136" s="185"/>
      <c r="AJ136" s="16"/>
    </row>
    <row r="137" spans="1:36" ht="9" customHeight="1" x14ac:dyDescent="0.25"/>
    <row r="138" spans="1:36" s="1" customFormat="1" ht="2.4500000000000002" customHeight="1" x14ac:dyDescent="0.25">
      <c r="A138" s="58"/>
      <c r="B138" s="6">
        <v>13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8"/>
      <c r="S138" s="52"/>
      <c r="T138" s="6">
        <v>14</v>
      </c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8"/>
    </row>
    <row r="139" spans="1:36" ht="13.5" customHeight="1" x14ac:dyDescent="0.25">
      <c r="A139" s="57" t="str">
        <f>13&amp;AL$1</f>
        <v>13FV</v>
      </c>
      <c r="B139" s="9"/>
      <c r="C139" s="5"/>
      <c r="D139" s="156" t="s">
        <v>108</v>
      </c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44"/>
      <c r="R139" s="10"/>
      <c r="S139" s="53" t="str">
        <f>14&amp;$AL$1</f>
        <v>14FV</v>
      </c>
      <c r="T139" s="9"/>
      <c r="U139" s="5"/>
      <c r="V139" s="156" t="s">
        <v>108</v>
      </c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6"/>
      <c r="AI139" s="44"/>
      <c r="AJ139" s="10"/>
    </row>
    <row r="140" spans="1:36" ht="9.9499999999999993" customHeight="1" x14ac:dyDescent="0.25">
      <c r="B140" s="9"/>
      <c r="D140" s="156" t="str">
        <f>$B$3</f>
        <v>Plantel 2 Amealco</v>
      </c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45"/>
      <c r="R140" s="10"/>
      <c r="T140" s="9"/>
      <c r="V140" s="156" t="str">
        <f>$B$3</f>
        <v>Plantel 2 Amealco</v>
      </c>
      <c r="W140" s="156"/>
      <c r="X140" s="156"/>
      <c r="Y140" s="156"/>
      <c r="Z140" s="156"/>
      <c r="AA140" s="156"/>
      <c r="AB140" s="156"/>
      <c r="AC140" s="156"/>
      <c r="AD140" s="156"/>
      <c r="AE140" s="156"/>
      <c r="AF140" s="156"/>
      <c r="AG140" s="156"/>
      <c r="AH140" s="156"/>
      <c r="AI140" s="45"/>
      <c r="AJ140" s="10"/>
    </row>
    <row r="141" spans="1:36" s="3" customFormat="1" ht="9.6" customHeight="1" x14ac:dyDescent="0.2">
      <c r="A141" s="57"/>
      <c r="B141" s="11"/>
      <c r="D141" s="162" t="str">
        <f>$B$4</f>
        <v>Futbol Soccer Varonil</v>
      </c>
      <c r="E141" s="162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46"/>
      <c r="R141" s="13"/>
      <c r="S141" s="54"/>
      <c r="T141" s="11"/>
      <c r="V141" s="162" t="str">
        <f>$B$4</f>
        <v>Futbol Soccer Varonil</v>
      </c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46"/>
      <c r="AJ141" s="13"/>
    </row>
    <row r="142" spans="1:36" ht="2.1" customHeight="1" x14ac:dyDescent="0.25">
      <c r="B142" s="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0"/>
      <c r="T142" s="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0"/>
    </row>
    <row r="143" spans="1:36" ht="13.5" customHeight="1" x14ac:dyDescent="0.25">
      <c r="B143" s="9"/>
      <c r="C143" s="163"/>
      <c r="D143" s="164"/>
      <c r="E143" s="5"/>
      <c r="F143" s="169" t="str">
        <f>VLOOKUP(A139,'BD InterCOABQ '!$A:P,8,FALSE)&amp;" "&amp;VLOOKUP(A139,'BD InterCOABQ '!$A:P,9,FALSE)&amp;" "&amp;VLOOKUP(A139,'BD InterCOABQ '!$A:P,7,FALSE)</f>
        <v xml:space="preserve">  </v>
      </c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1"/>
      <c r="R143" s="10"/>
      <c r="T143" s="9"/>
      <c r="U143" s="163"/>
      <c r="V143" s="164"/>
      <c r="W143" s="5"/>
      <c r="X143" s="169" t="str">
        <f>VLOOKUP(S139,'BD InterCOABQ '!$A:AH,8,FALSE)&amp;" "&amp;VLOOKUP(S139,'BD InterCOABQ '!$A:AH,9,FALSE)&amp;" "&amp;VLOOKUP(S139,'BD InterCOABQ '!$A:AH,7,FALSE)</f>
        <v xml:space="preserve">  </v>
      </c>
      <c r="Y143" s="170"/>
      <c r="Z143" s="170"/>
      <c r="AA143" s="170"/>
      <c r="AB143" s="170"/>
      <c r="AC143" s="170"/>
      <c r="AD143" s="170"/>
      <c r="AE143" s="170"/>
      <c r="AF143" s="170"/>
      <c r="AG143" s="170"/>
      <c r="AH143" s="170"/>
      <c r="AI143" s="171"/>
      <c r="AJ143" s="10"/>
    </row>
    <row r="144" spans="1:36" ht="13.5" customHeight="1" x14ac:dyDescent="0.25">
      <c r="B144" s="9"/>
      <c r="C144" s="165"/>
      <c r="D144" s="166"/>
      <c r="E144" s="5"/>
      <c r="F144" s="172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4"/>
      <c r="R144" s="10"/>
      <c r="T144" s="9"/>
      <c r="U144" s="165"/>
      <c r="V144" s="166"/>
      <c r="W144" s="5"/>
      <c r="X144" s="172"/>
      <c r="Y144" s="173"/>
      <c r="Z144" s="173"/>
      <c r="AA144" s="173"/>
      <c r="AB144" s="173"/>
      <c r="AC144" s="173"/>
      <c r="AD144" s="173"/>
      <c r="AE144" s="173"/>
      <c r="AF144" s="173"/>
      <c r="AG144" s="173"/>
      <c r="AH144" s="173"/>
      <c r="AI144" s="174"/>
      <c r="AJ144" s="10"/>
    </row>
    <row r="145" spans="1:36" s="20" customFormat="1" ht="6.6" customHeight="1" x14ac:dyDescent="0.25">
      <c r="A145" s="60"/>
      <c r="B145" s="18"/>
      <c r="C145" s="165"/>
      <c r="D145" s="166"/>
      <c r="E145" s="17"/>
      <c r="F145" s="157" t="s">
        <v>17</v>
      </c>
      <c r="G145" s="157"/>
      <c r="H145" s="157"/>
      <c r="I145" s="157"/>
      <c r="J145" s="157"/>
      <c r="K145" s="43"/>
      <c r="L145" s="157" t="s">
        <v>18</v>
      </c>
      <c r="M145" s="157"/>
      <c r="N145" s="157"/>
      <c r="O145" s="43"/>
      <c r="P145" s="157" t="s">
        <v>4</v>
      </c>
      <c r="Q145" s="157"/>
      <c r="R145" s="24"/>
      <c r="S145" s="55"/>
      <c r="T145" s="18"/>
      <c r="U145" s="165"/>
      <c r="V145" s="166"/>
      <c r="W145" s="17"/>
      <c r="X145" s="157" t="s">
        <v>17</v>
      </c>
      <c r="Y145" s="157"/>
      <c r="Z145" s="157"/>
      <c r="AA145" s="157"/>
      <c r="AB145" s="157"/>
      <c r="AC145" s="43"/>
      <c r="AD145" s="157" t="s">
        <v>18</v>
      </c>
      <c r="AE145" s="157"/>
      <c r="AF145" s="157"/>
      <c r="AG145" s="43"/>
      <c r="AH145" s="157" t="s">
        <v>4</v>
      </c>
      <c r="AI145" s="157"/>
      <c r="AJ145" s="24"/>
    </row>
    <row r="146" spans="1:36" ht="2.4500000000000002" customHeight="1" x14ac:dyDescent="0.25">
      <c r="B146" s="9"/>
      <c r="C146" s="165"/>
      <c r="D146" s="16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10"/>
      <c r="T146" s="9"/>
      <c r="U146" s="165"/>
      <c r="V146" s="166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10"/>
    </row>
    <row r="147" spans="1:36" ht="12.95" customHeight="1" x14ac:dyDescent="0.25">
      <c r="B147" s="9"/>
      <c r="C147" s="165"/>
      <c r="D147" s="166"/>
      <c r="E147" s="5"/>
      <c r="F147" s="158" t="str">
        <f>IF(VLOOKUP(A139,'BD InterCOABQ '!$A:P,11,FALSE)="","",VLOOKUP(A139,'BD InterCOABQ '!$A:P,11,FALSE))</f>
        <v/>
      </c>
      <c r="G147" s="159"/>
      <c r="H147" s="159"/>
      <c r="I147" s="159"/>
      <c r="J147" s="159"/>
      <c r="K147" s="159"/>
      <c r="L147" s="160"/>
      <c r="M147" s="29"/>
      <c r="N147" s="161" t="str">
        <f>IF(VLOOKUP(A139,'BD InterCOABQ '!$A:P,10,FALSE)="","",VLOOKUP(A139,'BD InterCOABQ '!$A:P,10,FALSE))</f>
        <v/>
      </c>
      <c r="O147" s="161"/>
      <c r="P147" s="161"/>
      <c r="Q147" s="161"/>
      <c r="R147" s="10"/>
      <c r="T147" s="9"/>
      <c r="U147" s="165"/>
      <c r="V147" s="166"/>
      <c r="W147" s="5"/>
      <c r="X147" s="158" t="str">
        <f>IF(VLOOKUP(S139,'BD InterCOABQ '!$A:AH,11,FALSE)="","",VLOOKUP(S139,'BD InterCOABQ '!$A:AH,11,FALSE))</f>
        <v/>
      </c>
      <c r="Y147" s="159"/>
      <c r="Z147" s="159"/>
      <c r="AA147" s="159"/>
      <c r="AB147" s="159"/>
      <c r="AC147" s="159"/>
      <c r="AD147" s="160"/>
      <c r="AE147" s="29"/>
      <c r="AF147" s="161" t="str">
        <f>IF(VLOOKUP(S139,'BD InterCOABQ '!$A:AH,10,FALSE)="","",VLOOKUP(S139,'BD InterCOABQ '!$A:AH,10,FALSE))</f>
        <v/>
      </c>
      <c r="AG147" s="161"/>
      <c r="AH147" s="161"/>
      <c r="AI147" s="161"/>
      <c r="AJ147" s="10"/>
    </row>
    <row r="148" spans="1:36" ht="0.95" customHeight="1" x14ac:dyDescent="0.25">
      <c r="B148" s="9"/>
      <c r="C148" s="165"/>
      <c r="D148" s="166"/>
      <c r="E148" s="5"/>
      <c r="F148" s="5"/>
      <c r="G148" s="5"/>
      <c r="H148" s="5"/>
      <c r="I148" s="5"/>
      <c r="J148" s="5"/>
      <c r="K148" s="5"/>
      <c r="L148" s="4"/>
      <c r="M148" s="4"/>
      <c r="N148" s="4"/>
      <c r="O148" s="4"/>
      <c r="P148" s="4"/>
      <c r="Q148" s="4"/>
      <c r="R148" s="10"/>
      <c r="T148" s="9"/>
      <c r="U148" s="165"/>
      <c r="V148" s="166"/>
      <c r="W148" s="5"/>
      <c r="X148" s="5"/>
      <c r="Y148" s="5"/>
      <c r="Z148" s="5"/>
      <c r="AA148" s="5"/>
      <c r="AB148" s="5"/>
      <c r="AC148" s="5"/>
      <c r="AD148" s="4"/>
      <c r="AE148" s="4"/>
      <c r="AF148" s="4"/>
      <c r="AG148" s="4"/>
      <c r="AH148" s="4"/>
      <c r="AI148" s="4"/>
      <c r="AJ148" s="10"/>
    </row>
    <row r="149" spans="1:36" s="3" customFormat="1" ht="6.6" customHeight="1" x14ac:dyDescent="0.2">
      <c r="A149" s="57"/>
      <c r="B149" s="11"/>
      <c r="C149" s="165"/>
      <c r="D149" s="166"/>
      <c r="E149" s="12"/>
      <c r="F149" s="157" t="s">
        <v>0</v>
      </c>
      <c r="G149" s="157"/>
      <c r="H149" s="157"/>
      <c r="I149" s="157"/>
      <c r="J149" s="157"/>
      <c r="K149" s="157"/>
      <c r="L149" s="157"/>
      <c r="M149" s="28"/>
      <c r="N149" s="157" t="s">
        <v>9</v>
      </c>
      <c r="O149" s="157"/>
      <c r="P149" s="157"/>
      <c r="Q149" s="157"/>
      <c r="R149" s="13"/>
      <c r="S149" s="54"/>
      <c r="T149" s="11"/>
      <c r="U149" s="165"/>
      <c r="V149" s="166"/>
      <c r="W149" s="12"/>
      <c r="X149" s="157" t="s">
        <v>0</v>
      </c>
      <c r="Y149" s="157"/>
      <c r="Z149" s="157"/>
      <c r="AA149" s="157"/>
      <c r="AB149" s="157"/>
      <c r="AC149" s="157"/>
      <c r="AD149" s="157"/>
      <c r="AE149" s="28"/>
      <c r="AF149" s="157" t="s">
        <v>9</v>
      </c>
      <c r="AG149" s="157"/>
      <c r="AH149" s="157"/>
      <c r="AI149" s="157"/>
      <c r="AJ149" s="13"/>
    </row>
    <row r="150" spans="1:36" ht="0.95" customHeight="1" x14ac:dyDescent="0.25">
      <c r="B150" s="9"/>
      <c r="C150" s="165"/>
      <c r="D150" s="166"/>
      <c r="E150" s="5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10"/>
      <c r="T150" s="9"/>
      <c r="U150" s="165"/>
      <c r="V150" s="166"/>
      <c r="W150" s="5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10"/>
    </row>
    <row r="151" spans="1:36" ht="12.6" customHeight="1" x14ac:dyDescent="0.25">
      <c r="B151" s="9"/>
      <c r="C151" s="165"/>
      <c r="D151" s="166"/>
      <c r="E151" s="5"/>
      <c r="F151" s="181" t="str">
        <f>IF(VLOOKUP(A139,'BD InterCOABQ '!$A:P,14,FALSE)="","",VLOOKUP(A139,'BD InterCOABQ '!$A:P,14,FALSE))</f>
        <v/>
      </c>
      <c r="G151" s="181"/>
      <c r="H151" s="181"/>
      <c r="I151" s="181"/>
      <c r="J151" s="181"/>
      <c r="K151" s="5"/>
      <c r="L151" s="181" t="str">
        <f>IF(VLOOKUP(A139,'BD InterCOABQ '!$A:P,13,FALSE)="","",VLOOKUP(A139,'BD InterCOABQ '!$A:P,13,FALSE))</f>
        <v/>
      </c>
      <c r="M151" s="181"/>
      <c r="N151" s="181"/>
      <c r="O151" s="4"/>
      <c r="P151" s="181" t="str">
        <f>IF(VLOOKUP(A139,'BD InterCOABQ '!$A:P,15,FALSE)="","",VLOOKUP(A139,'BD InterCOABQ '!$A:P,15,FALSE))</f>
        <v/>
      </c>
      <c r="Q151" s="181"/>
      <c r="R151" s="10"/>
      <c r="T151" s="9"/>
      <c r="U151" s="165"/>
      <c r="V151" s="166"/>
      <c r="W151" s="5"/>
      <c r="X151" s="181" t="str">
        <f>IF(VLOOKUP(S139,'BD InterCOABQ '!$A:AH,14,FALSE)="","",VLOOKUP(S139,'BD InterCOABQ '!$A:AH,14,FALSE))</f>
        <v/>
      </c>
      <c r="Y151" s="181"/>
      <c r="Z151" s="181"/>
      <c r="AA151" s="181"/>
      <c r="AB151" s="181"/>
      <c r="AC151" s="5"/>
      <c r="AD151" s="181" t="str">
        <f>IF(VLOOKUP(S139,'BD InterCOABQ '!$A:AH,13,FALSE)="","",VLOOKUP(S139,'BD InterCOABQ '!$A:AH,13,FALSE))</f>
        <v/>
      </c>
      <c r="AE151" s="181"/>
      <c r="AF151" s="181"/>
      <c r="AG151" s="4"/>
      <c r="AH151" s="181" t="str">
        <f>IF(VLOOKUP(S139,'BD InterCOABQ '!$A:AH,15,FALSE)="","",VLOOKUP(S139,'BD InterCOABQ '!$A:AH,15,FALSE))</f>
        <v/>
      </c>
      <c r="AI151" s="181"/>
      <c r="AJ151" s="10"/>
    </row>
    <row r="152" spans="1:36" ht="1.5" customHeight="1" x14ac:dyDescent="0.25">
      <c r="B152" s="9"/>
      <c r="C152" s="165"/>
      <c r="D152" s="166"/>
      <c r="E152" s="5"/>
      <c r="F152" s="4"/>
      <c r="G152" s="4"/>
      <c r="H152" s="4"/>
      <c r="I152" s="5"/>
      <c r="J152" s="5"/>
      <c r="K152" s="5"/>
      <c r="L152" s="4"/>
      <c r="M152" s="4"/>
      <c r="N152" s="4"/>
      <c r="O152" s="4"/>
      <c r="P152" s="4"/>
      <c r="Q152" s="4"/>
      <c r="R152" s="10"/>
      <c r="T152" s="9"/>
      <c r="U152" s="165"/>
      <c r="V152" s="166"/>
      <c r="W152" s="5"/>
      <c r="X152" s="4"/>
      <c r="Y152" s="4"/>
      <c r="Z152" s="4"/>
      <c r="AA152" s="5"/>
      <c r="AB152" s="5"/>
      <c r="AC152" s="5"/>
      <c r="AD152" s="4"/>
      <c r="AE152" s="4"/>
      <c r="AF152" s="4"/>
      <c r="AG152" s="4"/>
      <c r="AH152" s="4"/>
      <c r="AI152" s="4"/>
      <c r="AJ152" s="10"/>
    </row>
    <row r="153" spans="1:36" s="21" customFormat="1" ht="6.6" customHeight="1" x14ac:dyDescent="0.25">
      <c r="A153" s="61"/>
      <c r="B153" s="25"/>
      <c r="C153" s="165"/>
      <c r="D153" s="166"/>
      <c r="E153" s="22"/>
      <c r="F153" s="157" t="s">
        <v>89</v>
      </c>
      <c r="G153" s="157"/>
      <c r="H153" s="157"/>
      <c r="I153" s="157"/>
      <c r="J153" s="157"/>
      <c r="K153" s="43"/>
      <c r="L153" s="157" t="s">
        <v>19</v>
      </c>
      <c r="M153" s="157"/>
      <c r="N153" s="157"/>
      <c r="O153" s="43"/>
      <c r="P153" s="157" t="s">
        <v>10</v>
      </c>
      <c r="Q153" s="157"/>
      <c r="R153" s="26"/>
      <c r="S153" s="56"/>
      <c r="T153" s="25"/>
      <c r="U153" s="165"/>
      <c r="V153" s="166"/>
      <c r="W153" s="22"/>
      <c r="X153" s="157" t="s">
        <v>89</v>
      </c>
      <c r="Y153" s="157"/>
      <c r="Z153" s="157"/>
      <c r="AA153" s="157"/>
      <c r="AB153" s="157"/>
      <c r="AC153" s="43"/>
      <c r="AD153" s="157" t="s">
        <v>19</v>
      </c>
      <c r="AE153" s="157"/>
      <c r="AF153" s="157"/>
      <c r="AG153" s="43"/>
      <c r="AH153" s="157" t="s">
        <v>10</v>
      </c>
      <c r="AI153" s="157"/>
      <c r="AJ153" s="26"/>
    </row>
    <row r="154" spans="1:36" ht="5.0999999999999996" customHeight="1" x14ac:dyDescent="0.25">
      <c r="B154" s="9"/>
      <c r="C154" s="165"/>
      <c r="D154" s="16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10"/>
      <c r="T154" s="9"/>
      <c r="U154" s="165"/>
      <c r="V154" s="166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10"/>
    </row>
    <row r="155" spans="1:36" ht="6.6" customHeight="1" x14ac:dyDescent="0.25">
      <c r="B155" s="9"/>
      <c r="C155" s="167"/>
      <c r="D155" s="168"/>
      <c r="E155" s="27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0"/>
      <c r="T155" s="9"/>
      <c r="U155" s="167"/>
      <c r="V155" s="168"/>
      <c r="W155" s="27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0"/>
    </row>
    <row r="156" spans="1:36" ht="0.95" customHeight="1" x14ac:dyDescent="0.25">
      <c r="B156" s="9"/>
      <c r="C156" s="4"/>
      <c r="D156" s="4"/>
      <c r="E156" s="27"/>
      <c r="F156" s="182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0"/>
      <c r="T156" s="9"/>
      <c r="U156" s="4"/>
      <c r="V156" s="4"/>
      <c r="W156" s="27"/>
      <c r="X156" s="182"/>
      <c r="Y156" s="182"/>
      <c r="Z156" s="182"/>
      <c r="AA156" s="182"/>
      <c r="AB156" s="182"/>
      <c r="AC156" s="182"/>
      <c r="AD156" s="182"/>
      <c r="AE156" s="182"/>
      <c r="AF156" s="182"/>
      <c r="AG156" s="182"/>
      <c r="AH156" s="182"/>
      <c r="AI156" s="182"/>
      <c r="AJ156" s="10"/>
    </row>
    <row r="157" spans="1:36" ht="18" customHeight="1" x14ac:dyDescent="0.25">
      <c r="B157" s="9"/>
      <c r="C157" s="183" t="str">
        <f>IF(VLOOKUP(A139,'BD InterCOABQ '!$A:P,12,FALSE)="","",VLOOKUP(A139,'BD InterCOABQ '!$A:P,12,FALSE))</f>
        <v/>
      </c>
      <c r="D157" s="184"/>
      <c r="E157" s="4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0"/>
      <c r="T157" s="9"/>
      <c r="U157" s="183" t="str">
        <f>IF(VLOOKUP(S139,'BD InterCOABQ '!$A:AH,12,FALSE)="","",VLOOKUP(S139,'BD InterCOABQ '!$A:AH,12,FALSE))</f>
        <v/>
      </c>
      <c r="V157" s="184"/>
      <c r="W157" s="4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0"/>
    </row>
    <row r="158" spans="1:36" ht="5.45" customHeight="1" x14ac:dyDescent="0.25">
      <c r="B158" s="14"/>
      <c r="C158" s="185" t="s">
        <v>7</v>
      </c>
      <c r="D158" s="185"/>
      <c r="E158" s="15"/>
      <c r="F158" s="185" t="s">
        <v>20</v>
      </c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  <c r="R158" s="16"/>
      <c r="T158" s="14"/>
      <c r="U158" s="185" t="s">
        <v>7</v>
      </c>
      <c r="V158" s="185"/>
      <c r="W158" s="15"/>
      <c r="X158" s="185" t="s">
        <v>20</v>
      </c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6"/>
    </row>
    <row r="159" spans="1:36" ht="9" customHeight="1" x14ac:dyDescent="0.25"/>
    <row r="160" spans="1:36" s="1" customFormat="1" ht="2.4500000000000002" customHeight="1" x14ac:dyDescent="0.25">
      <c r="A160" s="58"/>
      <c r="B160" s="6">
        <v>15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8"/>
      <c r="S160" s="52"/>
      <c r="T160" s="6">
        <v>16</v>
      </c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8"/>
    </row>
    <row r="161" spans="1:36" ht="13.5" customHeight="1" x14ac:dyDescent="0.25">
      <c r="A161" s="57" t="str">
        <f>15&amp;AL$1</f>
        <v>15FV</v>
      </c>
      <c r="B161" s="9"/>
      <c r="C161" s="5"/>
      <c r="D161" s="156" t="s">
        <v>108</v>
      </c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44"/>
      <c r="R161" s="10"/>
      <c r="S161" s="53" t="str">
        <f>16&amp;$AL$1</f>
        <v>16FV</v>
      </c>
      <c r="T161" s="9"/>
      <c r="U161" s="5"/>
      <c r="V161" s="156" t="s">
        <v>108</v>
      </c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  <c r="AI161" s="44"/>
      <c r="AJ161" s="10"/>
    </row>
    <row r="162" spans="1:36" ht="9.9499999999999993" customHeight="1" x14ac:dyDescent="0.25">
      <c r="B162" s="9"/>
      <c r="D162" s="156" t="str">
        <f>$B$3</f>
        <v>Plantel 2 Amealco</v>
      </c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45"/>
      <c r="R162" s="10"/>
      <c r="T162" s="9"/>
      <c r="V162" s="156" t="str">
        <f>$B$3</f>
        <v>Plantel 2 Amealco</v>
      </c>
      <c r="W162" s="156"/>
      <c r="X162" s="156"/>
      <c r="Y162" s="156"/>
      <c r="Z162" s="156"/>
      <c r="AA162" s="156"/>
      <c r="AB162" s="156"/>
      <c r="AC162" s="156"/>
      <c r="AD162" s="156"/>
      <c r="AE162" s="156"/>
      <c r="AF162" s="156"/>
      <c r="AG162" s="156"/>
      <c r="AH162" s="156"/>
      <c r="AI162" s="45"/>
      <c r="AJ162" s="10"/>
    </row>
    <row r="163" spans="1:36" s="3" customFormat="1" ht="9.6" customHeight="1" x14ac:dyDescent="0.2">
      <c r="A163" s="57"/>
      <c r="B163" s="11"/>
      <c r="D163" s="162" t="str">
        <f>$B$4</f>
        <v>Futbol Soccer Varonil</v>
      </c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46"/>
      <c r="R163" s="13"/>
      <c r="S163" s="54"/>
      <c r="T163" s="11"/>
      <c r="V163" s="162" t="str">
        <f>$B$4</f>
        <v>Futbol Soccer Varonil</v>
      </c>
      <c r="W163" s="162"/>
      <c r="X163" s="162"/>
      <c r="Y163" s="162"/>
      <c r="Z163" s="162"/>
      <c r="AA163" s="162"/>
      <c r="AB163" s="162"/>
      <c r="AC163" s="162"/>
      <c r="AD163" s="162"/>
      <c r="AE163" s="162"/>
      <c r="AF163" s="162"/>
      <c r="AG163" s="162"/>
      <c r="AH163" s="162"/>
      <c r="AI163" s="46"/>
      <c r="AJ163" s="13"/>
    </row>
    <row r="164" spans="1:36" ht="2.1" customHeight="1" x14ac:dyDescent="0.25">
      <c r="B164" s="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0"/>
      <c r="T164" s="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0"/>
    </row>
    <row r="165" spans="1:36" ht="13.5" customHeight="1" x14ac:dyDescent="0.25">
      <c r="B165" s="9"/>
      <c r="C165" s="163"/>
      <c r="D165" s="164"/>
      <c r="E165" s="5"/>
      <c r="F165" s="169" t="str">
        <f>VLOOKUP(A161,'BD InterCOABQ '!$A:P,8,FALSE)&amp;" "&amp;VLOOKUP(A161,'BD InterCOABQ '!$A:P,9,FALSE)&amp;" "&amp;VLOOKUP(A161,'BD InterCOABQ '!$A:P,7,FALSE)</f>
        <v xml:space="preserve">  </v>
      </c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1"/>
      <c r="R165" s="10"/>
      <c r="T165" s="9"/>
      <c r="U165" s="163"/>
      <c r="V165" s="164"/>
      <c r="W165" s="5"/>
      <c r="X165" s="169" t="str">
        <f>VLOOKUP(S161,'BD InterCOABQ '!$A:AH,8,FALSE)&amp;" "&amp;VLOOKUP(S161,'BD InterCOABQ '!$A:AH,9,FALSE)&amp;" "&amp;VLOOKUP(S161,'BD InterCOABQ '!$A:AH,7,FALSE)</f>
        <v xml:space="preserve">  </v>
      </c>
      <c r="Y165" s="170"/>
      <c r="Z165" s="170"/>
      <c r="AA165" s="170"/>
      <c r="AB165" s="170"/>
      <c r="AC165" s="170"/>
      <c r="AD165" s="170"/>
      <c r="AE165" s="170"/>
      <c r="AF165" s="170"/>
      <c r="AG165" s="170"/>
      <c r="AH165" s="170"/>
      <c r="AI165" s="171"/>
      <c r="AJ165" s="10"/>
    </row>
    <row r="166" spans="1:36" ht="13.5" customHeight="1" x14ac:dyDescent="0.25">
      <c r="B166" s="9"/>
      <c r="C166" s="165"/>
      <c r="D166" s="166"/>
      <c r="E166" s="5"/>
      <c r="F166" s="172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4"/>
      <c r="R166" s="10"/>
      <c r="T166" s="9"/>
      <c r="U166" s="165"/>
      <c r="V166" s="166"/>
      <c r="W166" s="5"/>
      <c r="X166" s="172"/>
      <c r="Y166" s="173"/>
      <c r="Z166" s="173"/>
      <c r="AA166" s="173"/>
      <c r="AB166" s="173"/>
      <c r="AC166" s="173"/>
      <c r="AD166" s="173"/>
      <c r="AE166" s="173"/>
      <c r="AF166" s="173"/>
      <c r="AG166" s="173"/>
      <c r="AH166" s="173"/>
      <c r="AI166" s="174"/>
      <c r="AJ166" s="10"/>
    </row>
    <row r="167" spans="1:36" s="20" customFormat="1" ht="6.6" customHeight="1" x14ac:dyDescent="0.25">
      <c r="A167" s="60"/>
      <c r="B167" s="18"/>
      <c r="C167" s="165"/>
      <c r="D167" s="166"/>
      <c r="E167" s="17"/>
      <c r="F167" s="157" t="s">
        <v>17</v>
      </c>
      <c r="G167" s="157"/>
      <c r="H167" s="157"/>
      <c r="I167" s="157"/>
      <c r="J167" s="157"/>
      <c r="K167" s="43"/>
      <c r="L167" s="157" t="s">
        <v>18</v>
      </c>
      <c r="M167" s="157"/>
      <c r="N167" s="157"/>
      <c r="O167" s="43"/>
      <c r="P167" s="157" t="s">
        <v>4</v>
      </c>
      <c r="Q167" s="157"/>
      <c r="R167" s="24"/>
      <c r="S167" s="55"/>
      <c r="T167" s="18"/>
      <c r="U167" s="165"/>
      <c r="V167" s="166"/>
      <c r="W167" s="17"/>
      <c r="X167" s="157" t="s">
        <v>17</v>
      </c>
      <c r="Y167" s="157"/>
      <c r="Z167" s="157"/>
      <c r="AA167" s="157"/>
      <c r="AB167" s="157"/>
      <c r="AC167" s="43"/>
      <c r="AD167" s="157" t="s">
        <v>18</v>
      </c>
      <c r="AE167" s="157"/>
      <c r="AF167" s="157"/>
      <c r="AG167" s="43"/>
      <c r="AH167" s="157" t="s">
        <v>4</v>
      </c>
      <c r="AI167" s="157"/>
      <c r="AJ167" s="24"/>
    </row>
    <row r="168" spans="1:36" ht="2.4500000000000002" customHeight="1" x14ac:dyDescent="0.25">
      <c r="B168" s="9"/>
      <c r="C168" s="165"/>
      <c r="D168" s="16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10"/>
      <c r="T168" s="9"/>
      <c r="U168" s="165"/>
      <c r="V168" s="166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10"/>
    </row>
    <row r="169" spans="1:36" ht="12.95" customHeight="1" x14ac:dyDescent="0.25">
      <c r="B169" s="9"/>
      <c r="C169" s="165"/>
      <c r="D169" s="166"/>
      <c r="E169" s="5"/>
      <c r="F169" s="158" t="str">
        <f>IF(VLOOKUP(A161,'BD InterCOABQ '!$A:P,11,FALSE)="","",VLOOKUP(A161,'BD InterCOABQ '!$A:P,11,FALSE))</f>
        <v/>
      </c>
      <c r="G169" s="159"/>
      <c r="H169" s="159"/>
      <c r="I169" s="159"/>
      <c r="J169" s="159"/>
      <c r="K169" s="159"/>
      <c r="L169" s="160"/>
      <c r="M169" s="29"/>
      <c r="N169" s="161" t="str">
        <f>IF(VLOOKUP(A161,'BD InterCOABQ '!$A:P,10,FALSE)="","",VLOOKUP(A161,'BD InterCOABQ '!$A:P,10,FALSE))</f>
        <v/>
      </c>
      <c r="O169" s="161"/>
      <c r="P169" s="161"/>
      <c r="Q169" s="161"/>
      <c r="R169" s="10"/>
      <c r="T169" s="9"/>
      <c r="U169" s="165"/>
      <c r="V169" s="166"/>
      <c r="W169" s="5"/>
      <c r="X169" s="158" t="str">
        <f>IF(VLOOKUP(S161,'BD InterCOABQ '!$A:AH,11,FALSE)="","",VLOOKUP(S161,'BD InterCOABQ '!$A:AH,11,FALSE))</f>
        <v/>
      </c>
      <c r="Y169" s="159"/>
      <c r="Z169" s="159"/>
      <c r="AA169" s="159"/>
      <c r="AB169" s="159"/>
      <c r="AC169" s="159"/>
      <c r="AD169" s="160"/>
      <c r="AE169" s="29"/>
      <c r="AF169" s="161" t="str">
        <f>IF(VLOOKUP(S161,'BD InterCOABQ '!$A:AH,10,FALSE)="","",VLOOKUP(S161,'BD InterCOABQ '!$A:AH,10,FALSE))</f>
        <v/>
      </c>
      <c r="AG169" s="161"/>
      <c r="AH169" s="161"/>
      <c r="AI169" s="161"/>
      <c r="AJ169" s="10"/>
    </row>
    <row r="170" spans="1:36" ht="0.95" customHeight="1" x14ac:dyDescent="0.25">
      <c r="B170" s="9"/>
      <c r="C170" s="165"/>
      <c r="D170" s="166"/>
      <c r="E170" s="5"/>
      <c r="F170" s="5"/>
      <c r="G170" s="5"/>
      <c r="H170" s="5"/>
      <c r="I170" s="5"/>
      <c r="J170" s="5"/>
      <c r="K170" s="5"/>
      <c r="L170" s="4"/>
      <c r="M170" s="4"/>
      <c r="N170" s="4"/>
      <c r="O170" s="4"/>
      <c r="P170" s="4"/>
      <c r="Q170" s="4"/>
      <c r="R170" s="10"/>
      <c r="T170" s="9"/>
      <c r="U170" s="165"/>
      <c r="V170" s="166"/>
      <c r="W170" s="5"/>
      <c r="X170" s="5"/>
      <c r="Y170" s="5"/>
      <c r="Z170" s="5"/>
      <c r="AA170" s="5"/>
      <c r="AB170" s="5"/>
      <c r="AC170" s="5"/>
      <c r="AD170" s="4"/>
      <c r="AE170" s="4"/>
      <c r="AF170" s="4"/>
      <c r="AG170" s="4"/>
      <c r="AH170" s="4"/>
      <c r="AI170" s="4"/>
      <c r="AJ170" s="10"/>
    </row>
    <row r="171" spans="1:36" s="3" customFormat="1" ht="6.6" customHeight="1" x14ac:dyDescent="0.2">
      <c r="A171" s="57"/>
      <c r="B171" s="11"/>
      <c r="C171" s="165"/>
      <c r="D171" s="166"/>
      <c r="E171" s="12"/>
      <c r="F171" s="157" t="s">
        <v>0</v>
      </c>
      <c r="G171" s="157"/>
      <c r="H171" s="157"/>
      <c r="I171" s="157"/>
      <c r="J171" s="157"/>
      <c r="K171" s="157"/>
      <c r="L171" s="157"/>
      <c r="M171" s="28"/>
      <c r="N171" s="157" t="s">
        <v>9</v>
      </c>
      <c r="O171" s="157"/>
      <c r="P171" s="157"/>
      <c r="Q171" s="157"/>
      <c r="R171" s="13"/>
      <c r="S171" s="54"/>
      <c r="T171" s="11"/>
      <c r="U171" s="165"/>
      <c r="V171" s="166"/>
      <c r="W171" s="12"/>
      <c r="X171" s="157" t="s">
        <v>0</v>
      </c>
      <c r="Y171" s="157"/>
      <c r="Z171" s="157"/>
      <c r="AA171" s="157"/>
      <c r="AB171" s="157"/>
      <c r="AC171" s="157"/>
      <c r="AD171" s="157"/>
      <c r="AE171" s="28"/>
      <c r="AF171" s="157" t="s">
        <v>9</v>
      </c>
      <c r="AG171" s="157"/>
      <c r="AH171" s="157"/>
      <c r="AI171" s="157"/>
      <c r="AJ171" s="13"/>
    </row>
    <row r="172" spans="1:36" ht="0.95" customHeight="1" x14ac:dyDescent="0.25">
      <c r="B172" s="9"/>
      <c r="C172" s="165"/>
      <c r="D172" s="166"/>
      <c r="E172" s="5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10"/>
      <c r="T172" s="9"/>
      <c r="U172" s="165"/>
      <c r="V172" s="166"/>
      <c r="W172" s="5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10"/>
    </row>
    <row r="173" spans="1:36" ht="12.6" customHeight="1" x14ac:dyDescent="0.25">
      <c r="B173" s="9"/>
      <c r="C173" s="165"/>
      <c r="D173" s="166"/>
      <c r="E173" s="5"/>
      <c r="F173" s="181" t="str">
        <f>IF(VLOOKUP(A161,'BD InterCOABQ '!$A:P,14,FALSE)="","",VLOOKUP(A161,'BD InterCOABQ '!$A:P,14,FALSE))</f>
        <v/>
      </c>
      <c r="G173" s="181"/>
      <c r="H173" s="181"/>
      <c r="I173" s="181"/>
      <c r="J173" s="181"/>
      <c r="K173" s="5"/>
      <c r="L173" s="181" t="str">
        <f>IF(VLOOKUP(A161,'BD InterCOABQ '!$A:P,13,FALSE)="","",VLOOKUP(A161,'BD InterCOABQ '!$A:P,13,FALSE))</f>
        <v/>
      </c>
      <c r="M173" s="181"/>
      <c r="N173" s="181"/>
      <c r="O173" s="4"/>
      <c r="P173" s="181" t="str">
        <f>IF(VLOOKUP(A161,'BD InterCOABQ '!$A:P,15,FALSE)="","",VLOOKUP(A161,'BD InterCOABQ '!$A:P,15,FALSE))</f>
        <v/>
      </c>
      <c r="Q173" s="181"/>
      <c r="R173" s="10"/>
      <c r="T173" s="9"/>
      <c r="U173" s="165"/>
      <c r="V173" s="166"/>
      <c r="W173" s="5"/>
      <c r="X173" s="181" t="str">
        <f>IF(VLOOKUP(S161,'BD InterCOABQ '!$A:AH,14,FALSE)="","",VLOOKUP(S161,'BD InterCOABQ '!$A:AH,14,FALSE))</f>
        <v/>
      </c>
      <c r="Y173" s="181"/>
      <c r="Z173" s="181"/>
      <c r="AA173" s="181"/>
      <c r="AB173" s="181"/>
      <c r="AC173" s="5"/>
      <c r="AD173" s="181" t="str">
        <f>IF(VLOOKUP(S161,'BD InterCOABQ '!$A:AH,13,FALSE)="","",VLOOKUP(S161,'BD InterCOABQ '!$A:AH,13,FALSE))</f>
        <v/>
      </c>
      <c r="AE173" s="181"/>
      <c r="AF173" s="181"/>
      <c r="AG173" s="4"/>
      <c r="AH173" s="181" t="str">
        <f>IF(VLOOKUP(S161,'BD InterCOABQ '!$A:AH,15,FALSE)="","",VLOOKUP(S161,'BD InterCOABQ '!$A:AH,15,FALSE))</f>
        <v/>
      </c>
      <c r="AI173" s="181"/>
      <c r="AJ173" s="10"/>
    </row>
    <row r="174" spans="1:36" ht="1.5" customHeight="1" x14ac:dyDescent="0.25">
      <c r="B174" s="9"/>
      <c r="C174" s="165"/>
      <c r="D174" s="166"/>
      <c r="E174" s="5"/>
      <c r="F174" s="4"/>
      <c r="G174" s="4"/>
      <c r="H174" s="4"/>
      <c r="I174" s="5"/>
      <c r="J174" s="5"/>
      <c r="K174" s="5"/>
      <c r="L174" s="4"/>
      <c r="M174" s="4"/>
      <c r="N174" s="4"/>
      <c r="O174" s="4"/>
      <c r="P174" s="4"/>
      <c r="Q174" s="4"/>
      <c r="R174" s="10"/>
      <c r="T174" s="9"/>
      <c r="U174" s="165"/>
      <c r="V174" s="166"/>
      <c r="W174" s="5"/>
      <c r="X174" s="4"/>
      <c r="Y174" s="4"/>
      <c r="Z174" s="4"/>
      <c r="AA174" s="5"/>
      <c r="AB174" s="5"/>
      <c r="AC174" s="5"/>
      <c r="AD174" s="4"/>
      <c r="AE174" s="4"/>
      <c r="AF174" s="4"/>
      <c r="AG174" s="4"/>
      <c r="AH174" s="4"/>
      <c r="AI174" s="4"/>
      <c r="AJ174" s="10"/>
    </row>
    <row r="175" spans="1:36" s="21" customFormat="1" ht="6.6" customHeight="1" x14ac:dyDescent="0.25">
      <c r="A175" s="61"/>
      <c r="B175" s="25"/>
      <c r="C175" s="165"/>
      <c r="D175" s="166"/>
      <c r="E175" s="22"/>
      <c r="F175" s="157" t="s">
        <v>89</v>
      </c>
      <c r="G175" s="157"/>
      <c r="H175" s="157"/>
      <c r="I175" s="157"/>
      <c r="J175" s="157"/>
      <c r="K175" s="43"/>
      <c r="L175" s="157" t="s">
        <v>19</v>
      </c>
      <c r="M175" s="157"/>
      <c r="N175" s="157"/>
      <c r="O175" s="43"/>
      <c r="P175" s="157" t="s">
        <v>10</v>
      </c>
      <c r="Q175" s="157"/>
      <c r="R175" s="26"/>
      <c r="S175" s="56"/>
      <c r="T175" s="25"/>
      <c r="U175" s="165"/>
      <c r="V175" s="166"/>
      <c r="W175" s="22"/>
      <c r="X175" s="157" t="s">
        <v>89</v>
      </c>
      <c r="Y175" s="157"/>
      <c r="Z175" s="157"/>
      <c r="AA175" s="157"/>
      <c r="AB175" s="157"/>
      <c r="AC175" s="43"/>
      <c r="AD175" s="157" t="s">
        <v>19</v>
      </c>
      <c r="AE175" s="157"/>
      <c r="AF175" s="157"/>
      <c r="AG175" s="43"/>
      <c r="AH175" s="157" t="s">
        <v>10</v>
      </c>
      <c r="AI175" s="157"/>
      <c r="AJ175" s="26"/>
    </row>
    <row r="176" spans="1:36" ht="5.0999999999999996" customHeight="1" x14ac:dyDescent="0.25">
      <c r="B176" s="9"/>
      <c r="C176" s="165"/>
      <c r="D176" s="16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10"/>
      <c r="T176" s="9"/>
      <c r="U176" s="165"/>
      <c r="V176" s="166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10"/>
    </row>
    <row r="177" spans="1:36" ht="6.6" customHeight="1" x14ac:dyDescent="0.25">
      <c r="B177" s="9"/>
      <c r="C177" s="167"/>
      <c r="D177" s="168"/>
      <c r="E177" s="27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0"/>
      <c r="T177" s="9"/>
      <c r="U177" s="167"/>
      <c r="V177" s="168"/>
      <c r="W177" s="27"/>
      <c r="X177" s="182"/>
      <c r="Y177" s="182"/>
      <c r="Z177" s="182"/>
      <c r="AA177" s="182"/>
      <c r="AB177" s="182"/>
      <c r="AC177" s="182"/>
      <c r="AD177" s="182"/>
      <c r="AE177" s="182"/>
      <c r="AF177" s="182"/>
      <c r="AG177" s="182"/>
      <c r="AH177" s="182"/>
      <c r="AI177" s="182"/>
      <c r="AJ177" s="10"/>
    </row>
    <row r="178" spans="1:36" ht="0.95" customHeight="1" x14ac:dyDescent="0.25">
      <c r="B178" s="9"/>
      <c r="C178" s="4"/>
      <c r="D178" s="4"/>
      <c r="E178" s="27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0"/>
      <c r="T178" s="9"/>
      <c r="U178" s="4"/>
      <c r="V178" s="4"/>
      <c r="W178" s="27"/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182"/>
      <c r="AI178" s="182"/>
      <c r="AJ178" s="10"/>
    </row>
    <row r="179" spans="1:36" ht="18" customHeight="1" x14ac:dyDescent="0.25">
      <c r="B179" s="9"/>
      <c r="C179" s="183" t="str">
        <f>IF(VLOOKUP(A161,'BD InterCOABQ '!$A:P,12,FALSE)="","",VLOOKUP(A161,'BD InterCOABQ '!$A:P,12,FALSE))</f>
        <v/>
      </c>
      <c r="D179" s="184"/>
      <c r="E179" s="4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0"/>
      <c r="T179" s="9"/>
      <c r="U179" s="183" t="str">
        <f>IF(VLOOKUP(S161,'BD InterCOABQ '!$A:AH,12,FALSE)="","",VLOOKUP(S161,'BD InterCOABQ '!$A:AH,12,FALSE))</f>
        <v/>
      </c>
      <c r="V179" s="184"/>
      <c r="W179" s="42"/>
      <c r="X179" s="182"/>
      <c r="Y179" s="182"/>
      <c r="Z179" s="182"/>
      <c r="AA179" s="182"/>
      <c r="AB179" s="182"/>
      <c r="AC179" s="182"/>
      <c r="AD179" s="182"/>
      <c r="AE179" s="182"/>
      <c r="AF179" s="182"/>
      <c r="AG179" s="182"/>
      <c r="AH179" s="182"/>
      <c r="AI179" s="182"/>
      <c r="AJ179" s="10"/>
    </row>
    <row r="180" spans="1:36" ht="5.45" customHeight="1" x14ac:dyDescent="0.25">
      <c r="B180" s="14"/>
      <c r="C180" s="185" t="s">
        <v>7</v>
      </c>
      <c r="D180" s="185"/>
      <c r="E180" s="15"/>
      <c r="F180" s="185" t="s">
        <v>20</v>
      </c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  <c r="R180" s="16"/>
      <c r="T180" s="14"/>
      <c r="U180" s="185" t="s">
        <v>7</v>
      </c>
      <c r="V180" s="185"/>
      <c r="W180" s="15"/>
      <c r="X180" s="185" t="s">
        <v>20</v>
      </c>
      <c r="Y180" s="185"/>
      <c r="Z180" s="185"/>
      <c r="AA180" s="185"/>
      <c r="AB180" s="185"/>
      <c r="AC180" s="185"/>
      <c r="AD180" s="185"/>
      <c r="AE180" s="185"/>
      <c r="AF180" s="185"/>
      <c r="AG180" s="185"/>
      <c r="AH180" s="185"/>
      <c r="AI180" s="185"/>
      <c r="AJ180" s="16"/>
    </row>
    <row r="181" spans="1:36" ht="9" customHeight="1" x14ac:dyDescent="0.25"/>
    <row r="182" spans="1:36" s="1" customFormat="1" ht="2.4500000000000002" customHeight="1" x14ac:dyDescent="0.25">
      <c r="A182" s="58"/>
      <c r="B182" s="6">
        <v>17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8"/>
      <c r="S182" s="52"/>
      <c r="T182" s="6">
        <v>18</v>
      </c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8"/>
    </row>
    <row r="183" spans="1:36" ht="13.5" customHeight="1" x14ac:dyDescent="0.25">
      <c r="A183" s="57" t="str">
        <f>17&amp;AL$1</f>
        <v>17FV</v>
      </c>
      <c r="B183" s="9"/>
      <c r="C183" s="5"/>
      <c r="D183" s="156" t="s">
        <v>108</v>
      </c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44"/>
      <c r="R183" s="10"/>
      <c r="S183" s="53" t="str">
        <f>18&amp;$AL$1</f>
        <v>18FV</v>
      </c>
      <c r="T183" s="9"/>
      <c r="U183" s="5"/>
      <c r="V183" s="156" t="s">
        <v>108</v>
      </c>
      <c r="W183" s="156"/>
      <c r="X183" s="156"/>
      <c r="Y183" s="156"/>
      <c r="Z183" s="156"/>
      <c r="AA183" s="156"/>
      <c r="AB183" s="156"/>
      <c r="AC183" s="156"/>
      <c r="AD183" s="156"/>
      <c r="AE183" s="156"/>
      <c r="AF183" s="156"/>
      <c r="AG183" s="156"/>
      <c r="AH183" s="156"/>
      <c r="AI183" s="44"/>
      <c r="AJ183" s="10"/>
    </row>
    <row r="184" spans="1:36" ht="9.9499999999999993" customHeight="1" x14ac:dyDescent="0.25">
      <c r="B184" s="9"/>
      <c r="D184" s="156" t="str">
        <f>$B$3</f>
        <v>Plantel 2 Amealco</v>
      </c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45"/>
      <c r="R184" s="10"/>
      <c r="T184" s="9"/>
      <c r="V184" s="156" t="str">
        <f>$B$3</f>
        <v>Plantel 2 Amealco</v>
      </c>
      <c r="W184" s="156"/>
      <c r="X184" s="156"/>
      <c r="Y184" s="156"/>
      <c r="Z184" s="156"/>
      <c r="AA184" s="156"/>
      <c r="AB184" s="156"/>
      <c r="AC184" s="156"/>
      <c r="AD184" s="156"/>
      <c r="AE184" s="156"/>
      <c r="AF184" s="156"/>
      <c r="AG184" s="156"/>
      <c r="AH184" s="156"/>
      <c r="AI184" s="45"/>
      <c r="AJ184" s="10"/>
    </row>
    <row r="185" spans="1:36" s="3" customFormat="1" ht="9.6" customHeight="1" x14ac:dyDescent="0.2">
      <c r="A185" s="57"/>
      <c r="B185" s="11"/>
      <c r="D185" s="162" t="str">
        <f>$B$4</f>
        <v>Futbol Soccer Varonil</v>
      </c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46"/>
      <c r="R185" s="13"/>
      <c r="S185" s="54"/>
      <c r="T185" s="11"/>
      <c r="V185" s="162" t="str">
        <f>$B$4</f>
        <v>Futbol Soccer Varonil</v>
      </c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46"/>
      <c r="AJ185" s="13"/>
    </row>
    <row r="186" spans="1:36" ht="2.1" customHeight="1" x14ac:dyDescent="0.25">
      <c r="B186" s="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0"/>
      <c r="T186" s="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0"/>
    </row>
    <row r="187" spans="1:36" ht="13.5" customHeight="1" x14ac:dyDescent="0.25">
      <c r="B187" s="9"/>
      <c r="C187" s="163"/>
      <c r="D187" s="164"/>
      <c r="E187" s="5"/>
      <c r="F187" s="169" t="str">
        <f>VLOOKUP(A183,'BD InterCOABQ '!$A:P,8,FALSE)&amp;" "&amp;VLOOKUP(A183,'BD InterCOABQ '!$A:P,9,FALSE)&amp;" "&amp;VLOOKUP(A183,'BD InterCOABQ '!$A:P,7,FALSE)</f>
        <v xml:space="preserve">  </v>
      </c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1"/>
      <c r="R187" s="10"/>
      <c r="T187" s="9"/>
      <c r="U187" s="163"/>
      <c r="V187" s="164"/>
      <c r="W187" s="5"/>
      <c r="X187" s="169" t="str">
        <f>VLOOKUP(S183,'BD InterCOABQ '!$A:AH,8,FALSE)&amp;" "&amp;VLOOKUP(S183,'BD InterCOABQ '!$A:AH,9,FALSE)&amp;" "&amp;VLOOKUP(S183,'BD InterCOABQ '!$A:AH,7,FALSE)</f>
        <v xml:space="preserve">  </v>
      </c>
      <c r="Y187" s="170"/>
      <c r="Z187" s="170"/>
      <c r="AA187" s="170"/>
      <c r="AB187" s="170"/>
      <c r="AC187" s="170"/>
      <c r="AD187" s="170"/>
      <c r="AE187" s="170"/>
      <c r="AF187" s="170"/>
      <c r="AG187" s="170"/>
      <c r="AH187" s="170"/>
      <c r="AI187" s="171"/>
      <c r="AJ187" s="10"/>
    </row>
    <row r="188" spans="1:36" ht="13.5" customHeight="1" x14ac:dyDescent="0.25">
      <c r="B188" s="9"/>
      <c r="C188" s="165"/>
      <c r="D188" s="166"/>
      <c r="E188" s="5"/>
      <c r="F188" s="172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4"/>
      <c r="R188" s="10"/>
      <c r="T188" s="9"/>
      <c r="U188" s="165"/>
      <c r="V188" s="166"/>
      <c r="W188" s="5"/>
      <c r="X188" s="172"/>
      <c r="Y188" s="173"/>
      <c r="Z188" s="173"/>
      <c r="AA188" s="173"/>
      <c r="AB188" s="173"/>
      <c r="AC188" s="173"/>
      <c r="AD188" s="173"/>
      <c r="AE188" s="173"/>
      <c r="AF188" s="173"/>
      <c r="AG188" s="173"/>
      <c r="AH188" s="173"/>
      <c r="AI188" s="174"/>
      <c r="AJ188" s="10"/>
    </row>
    <row r="189" spans="1:36" s="20" customFormat="1" ht="6.6" customHeight="1" x14ac:dyDescent="0.25">
      <c r="A189" s="60"/>
      <c r="B189" s="18"/>
      <c r="C189" s="165"/>
      <c r="D189" s="166"/>
      <c r="E189" s="17"/>
      <c r="F189" s="157" t="s">
        <v>17</v>
      </c>
      <c r="G189" s="157"/>
      <c r="H189" s="157"/>
      <c r="I189" s="157"/>
      <c r="J189" s="157"/>
      <c r="K189" s="43"/>
      <c r="L189" s="157" t="s">
        <v>18</v>
      </c>
      <c r="M189" s="157"/>
      <c r="N189" s="157"/>
      <c r="O189" s="43"/>
      <c r="P189" s="157" t="s">
        <v>4</v>
      </c>
      <c r="Q189" s="157"/>
      <c r="R189" s="24"/>
      <c r="S189" s="55"/>
      <c r="T189" s="18"/>
      <c r="U189" s="165"/>
      <c r="V189" s="166"/>
      <c r="W189" s="17"/>
      <c r="X189" s="157" t="s">
        <v>17</v>
      </c>
      <c r="Y189" s="157"/>
      <c r="Z189" s="157"/>
      <c r="AA189" s="157"/>
      <c r="AB189" s="157"/>
      <c r="AC189" s="43"/>
      <c r="AD189" s="157" t="s">
        <v>18</v>
      </c>
      <c r="AE189" s="157"/>
      <c r="AF189" s="157"/>
      <c r="AG189" s="43"/>
      <c r="AH189" s="157" t="s">
        <v>4</v>
      </c>
      <c r="AI189" s="157"/>
      <c r="AJ189" s="24"/>
    </row>
    <row r="190" spans="1:36" ht="2.4500000000000002" customHeight="1" x14ac:dyDescent="0.25">
      <c r="B190" s="9"/>
      <c r="C190" s="165"/>
      <c r="D190" s="16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10"/>
      <c r="T190" s="9"/>
      <c r="U190" s="165"/>
      <c r="V190" s="166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10"/>
    </row>
    <row r="191" spans="1:36" ht="12.95" customHeight="1" x14ac:dyDescent="0.25">
      <c r="B191" s="9"/>
      <c r="C191" s="165"/>
      <c r="D191" s="166"/>
      <c r="E191" s="5"/>
      <c r="F191" s="158" t="str">
        <f>IF(VLOOKUP(A183,'BD InterCOABQ '!$A:P,11,FALSE)="","",VLOOKUP(A183,'BD InterCOABQ '!$A:P,11,FALSE))</f>
        <v/>
      </c>
      <c r="G191" s="159"/>
      <c r="H191" s="159"/>
      <c r="I191" s="159"/>
      <c r="J191" s="159"/>
      <c r="K191" s="159"/>
      <c r="L191" s="160"/>
      <c r="M191" s="29"/>
      <c r="N191" s="161" t="str">
        <f>IF(VLOOKUP(A183,'BD InterCOABQ '!$A:P,10,FALSE)="","",VLOOKUP(A183,'BD InterCOABQ '!$A:P,10,FALSE))</f>
        <v/>
      </c>
      <c r="O191" s="161"/>
      <c r="P191" s="161"/>
      <c r="Q191" s="161"/>
      <c r="R191" s="10"/>
      <c r="T191" s="9"/>
      <c r="U191" s="165"/>
      <c r="V191" s="166"/>
      <c r="W191" s="5"/>
      <c r="X191" s="158" t="str">
        <f>IF(VLOOKUP(S183,'BD InterCOABQ '!$A:AH,11,FALSE)="","",VLOOKUP(S183,'BD InterCOABQ '!$A:AH,11,FALSE))</f>
        <v/>
      </c>
      <c r="Y191" s="159"/>
      <c r="Z191" s="159"/>
      <c r="AA191" s="159"/>
      <c r="AB191" s="159"/>
      <c r="AC191" s="159"/>
      <c r="AD191" s="160"/>
      <c r="AE191" s="29"/>
      <c r="AF191" s="161" t="str">
        <f>IF(VLOOKUP(S183,'BD InterCOABQ '!$A:AH,10,FALSE)="","",VLOOKUP(S183,'BD InterCOABQ '!$A:AH,10,FALSE))</f>
        <v/>
      </c>
      <c r="AG191" s="161"/>
      <c r="AH191" s="161"/>
      <c r="AI191" s="161"/>
      <c r="AJ191" s="10"/>
    </row>
    <row r="192" spans="1:36" ht="0.95" customHeight="1" x14ac:dyDescent="0.25">
      <c r="B192" s="9"/>
      <c r="C192" s="165"/>
      <c r="D192" s="166"/>
      <c r="E192" s="5"/>
      <c r="F192" s="5"/>
      <c r="G192" s="5"/>
      <c r="H192" s="5"/>
      <c r="I192" s="5"/>
      <c r="J192" s="5"/>
      <c r="K192" s="5"/>
      <c r="L192" s="4"/>
      <c r="M192" s="4"/>
      <c r="N192" s="4"/>
      <c r="O192" s="4"/>
      <c r="P192" s="4"/>
      <c r="Q192" s="4"/>
      <c r="R192" s="10"/>
      <c r="T192" s="9"/>
      <c r="U192" s="165"/>
      <c r="V192" s="166"/>
      <c r="W192" s="5"/>
      <c r="X192" s="5"/>
      <c r="Y192" s="5"/>
      <c r="Z192" s="5"/>
      <c r="AA192" s="5"/>
      <c r="AB192" s="5"/>
      <c r="AC192" s="5"/>
      <c r="AD192" s="4"/>
      <c r="AE192" s="4"/>
      <c r="AF192" s="4"/>
      <c r="AG192" s="4"/>
      <c r="AH192" s="4"/>
      <c r="AI192" s="4"/>
      <c r="AJ192" s="10"/>
    </row>
    <row r="193" spans="1:36" s="3" customFormat="1" ht="6.6" customHeight="1" x14ac:dyDescent="0.2">
      <c r="A193" s="57"/>
      <c r="B193" s="11"/>
      <c r="C193" s="165"/>
      <c r="D193" s="166"/>
      <c r="E193" s="12"/>
      <c r="F193" s="157" t="s">
        <v>0</v>
      </c>
      <c r="G193" s="157"/>
      <c r="H193" s="157"/>
      <c r="I193" s="157"/>
      <c r="J193" s="157"/>
      <c r="K193" s="157"/>
      <c r="L193" s="157"/>
      <c r="M193" s="28"/>
      <c r="N193" s="157" t="s">
        <v>9</v>
      </c>
      <c r="O193" s="157"/>
      <c r="P193" s="157"/>
      <c r="Q193" s="157"/>
      <c r="R193" s="13"/>
      <c r="S193" s="54"/>
      <c r="T193" s="11"/>
      <c r="U193" s="165"/>
      <c r="V193" s="166"/>
      <c r="W193" s="12"/>
      <c r="X193" s="157" t="s">
        <v>0</v>
      </c>
      <c r="Y193" s="157"/>
      <c r="Z193" s="157"/>
      <c r="AA193" s="157"/>
      <c r="AB193" s="157"/>
      <c r="AC193" s="157"/>
      <c r="AD193" s="157"/>
      <c r="AE193" s="28"/>
      <c r="AF193" s="157" t="s">
        <v>9</v>
      </c>
      <c r="AG193" s="157"/>
      <c r="AH193" s="157"/>
      <c r="AI193" s="157"/>
      <c r="AJ193" s="13"/>
    </row>
    <row r="194" spans="1:36" ht="0.95" customHeight="1" x14ac:dyDescent="0.25">
      <c r="B194" s="9"/>
      <c r="C194" s="165"/>
      <c r="D194" s="166"/>
      <c r="E194" s="5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10"/>
      <c r="T194" s="9"/>
      <c r="U194" s="165"/>
      <c r="V194" s="166"/>
      <c r="W194" s="5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10"/>
    </row>
    <row r="195" spans="1:36" ht="12.6" customHeight="1" x14ac:dyDescent="0.25">
      <c r="B195" s="9"/>
      <c r="C195" s="165"/>
      <c r="D195" s="166"/>
      <c r="E195" s="5"/>
      <c r="F195" s="181" t="str">
        <f>IF(VLOOKUP(A183,'BD InterCOABQ '!$A:P,14,FALSE)="","",VLOOKUP(A183,'BD InterCOABQ '!$A:P,14,FALSE))</f>
        <v/>
      </c>
      <c r="G195" s="181"/>
      <c r="H195" s="181"/>
      <c r="I195" s="181"/>
      <c r="J195" s="181"/>
      <c r="K195" s="5"/>
      <c r="L195" s="181" t="str">
        <f>IF(VLOOKUP(A183,'BD InterCOABQ '!$A:P,13,FALSE)="","",VLOOKUP(A183,'BD InterCOABQ '!$A:P,13,FALSE))</f>
        <v/>
      </c>
      <c r="M195" s="181"/>
      <c r="N195" s="181"/>
      <c r="O195" s="4"/>
      <c r="P195" s="181" t="str">
        <f>IF(VLOOKUP(A183,'BD InterCOABQ '!$A:P,15,FALSE)="","",VLOOKUP(A183,'BD InterCOABQ '!$A:P,15,FALSE))</f>
        <v/>
      </c>
      <c r="Q195" s="181"/>
      <c r="R195" s="10"/>
      <c r="T195" s="9"/>
      <c r="U195" s="165"/>
      <c r="V195" s="166"/>
      <c r="W195" s="5"/>
      <c r="X195" s="181" t="str">
        <f>IF(VLOOKUP(S183,'BD InterCOABQ '!$A:AH,14,FALSE)="","",VLOOKUP(S183,'BD InterCOABQ '!$A:AH,14,FALSE))</f>
        <v/>
      </c>
      <c r="Y195" s="181"/>
      <c r="Z195" s="181"/>
      <c r="AA195" s="181"/>
      <c r="AB195" s="181"/>
      <c r="AC195" s="5"/>
      <c r="AD195" s="181" t="str">
        <f>IF(VLOOKUP(S183,'BD InterCOABQ '!$A:AH,13,FALSE)="","",VLOOKUP(S183,'BD InterCOABQ '!$A:AH,13,FALSE))</f>
        <v/>
      </c>
      <c r="AE195" s="181"/>
      <c r="AF195" s="181"/>
      <c r="AG195" s="4"/>
      <c r="AH195" s="181" t="str">
        <f>IF(VLOOKUP(S183,'BD InterCOABQ '!$A:AH,15,FALSE)="","",VLOOKUP(S183,'BD InterCOABQ '!$A:AH,15,FALSE))</f>
        <v/>
      </c>
      <c r="AI195" s="181"/>
      <c r="AJ195" s="10"/>
    </row>
    <row r="196" spans="1:36" ht="1.5" customHeight="1" x14ac:dyDescent="0.25">
      <c r="B196" s="9"/>
      <c r="C196" s="165"/>
      <c r="D196" s="166"/>
      <c r="E196" s="5"/>
      <c r="F196" s="4"/>
      <c r="G196" s="4"/>
      <c r="H196" s="4"/>
      <c r="I196" s="5"/>
      <c r="J196" s="5"/>
      <c r="K196" s="5"/>
      <c r="L196" s="4"/>
      <c r="M196" s="4"/>
      <c r="N196" s="4"/>
      <c r="O196" s="4"/>
      <c r="P196" s="4"/>
      <c r="Q196" s="4"/>
      <c r="R196" s="10"/>
      <c r="T196" s="9"/>
      <c r="U196" s="165"/>
      <c r="V196" s="166"/>
      <c r="W196" s="5"/>
      <c r="X196" s="4"/>
      <c r="Y196" s="4"/>
      <c r="Z196" s="4"/>
      <c r="AA196" s="5"/>
      <c r="AB196" s="5"/>
      <c r="AC196" s="5"/>
      <c r="AD196" s="4"/>
      <c r="AE196" s="4"/>
      <c r="AF196" s="4"/>
      <c r="AG196" s="4"/>
      <c r="AH196" s="4"/>
      <c r="AI196" s="4"/>
      <c r="AJ196" s="10"/>
    </row>
    <row r="197" spans="1:36" s="21" customFormat="1" ht="6.6" customHeight="1" x14ac:dyDescent="0.25">
      <c r="A197" s="61"/>
      <c r="B197" s="25"/>
      <c r="C197" s="165"/>
      <c r="D197" s="166"/>
      <c r="E197" s="22"/>
      <c r="F197" s="157" t="s">
        <v>89</v>
      </c>
      <c r="G197" s="157"/>
      <c r="H197" s="157"/>
      <c r="I197" s="157"/>
      <c r="J197" s="157"/>
      <c r="K197" s="43"/>
      <c r="L197" s="157" t="s">
        <v>19</v>
      </c>
      <c r="M197" s="157"/>
      <c r="N197" s="157"/>
      <c r="O197" s="43"/>
      <c r="P197" s="157" t="s">
        <v>10</v>
      </c>
      <c r="Q197" s="157"/>
      <c r="R197" s="26"/>
      <c r="S197" s="56"/>
      <c r="T197" s="25"/>
      <c r="U197" s="165"/>
      <c r="V197" s="166"/>
      <c r="W197" s="22"/>
      <c r="X197" s="157" t="s">
        <v>89</v>
      </c>
      <c r="Y197" s="157"/>
      <c r="Z197" s="157"/>
      <c r="AA197" s="157"/>
      <c r="AB197" s="157"/>
      <c r="AC197" s="43"/>
      <c r="AD197" s="157" t="s">
        <v>19</v>
      </c>
      <c r="AE197" s="157"/>
      <c r="AF197" s="157"/>
      <c r="AG197" s="43"/>
      <c r="AH197" s="157" t="s">
        <v>10</v>
      </c>
      <c r="AI197" s="157"/>
      <c r="AJ197" s="26"/>
    </row>
    <row r="198" spans="1:36" ht="5.0999999999999996" customHeight="1" x14ac:dyDescent="0.25">
      <c r="B198" s="9"/>
      <c r="C198" s="165"/>
      <c r="D198" s="16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10"/>
      <c r="T198" s="9"/>
      <c r="U198" s="165"/>
      <c r="V198" s="166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10"/>
    </row>
    <row r="199" spans="1:36" ht="6.6" customHeight="1" x14ac:dyDescent="0.25">
      <c r="B199" s="9"/>
      <c r="C199" s="167"/>
      <c r="D199" s="168"/>
      <c r="E199" s="27"/>
      <c r="F199" s="182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0"/>
      <c r="T199" s="9"/>
      <c r="U199" s="167"/>
      <c r="V199" s="168"/>
      <c r="W199" s="27"/>
      <c r="X199" s="182"/>
      <c r="Y199" s="182"/>
      <c r="Z199" s="182"/>
      <c r="AA199" s="182"/>
      <c r="AB199" s="182"/>
      <c r="AC199" s="182"/>
      <c r="AD199" s="182"/>
      <c r="AE199" s="182"/>
      <c r="AF199" s="182"/>
      <c r="AG199" s="182"/>
      <c r="AH199" s="182"/>
      <c r="AI199" s="182"/>
      <c r="AJ199" s="10"/>
    </row>
    <row r="200" spans="1:36" ht="0.95" customHeight="1" x14ac:dyDescent="0.25">
      <c r="B200" s="9"/>
      <c r="C200" s="4"/>
      <c r="D200" s="4"/>
      <c r="E200" s="27"/>
      <c r="F200" s="182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  <c r="Q200" s="182"/>
      <c r="R200" s="10"/>
      <c r="T200" s="9"/>
      <c r="U200" s="4"/>
      <c r="V200" s="4"/>
      <c r="W200" s="27"/>
      <c r="X200" s="182"/>
      <c r="Y200" s="182"/>
      <c r="Z200" s="182"/>
      <c r="AA200" s="182"/>
      <c r="AB200" s="182"/>
      <c r="AC200" s="182"/>
      <c r="AD200" s="182"/>
      <c r="AE200" s="182"/>
      <c r="AF200" s="182"/>
      <c r="AG200" s="182"/>
      <c r="AH200" s="182"/>
      <c r="AI200" s="182"/>
      <c r="AJ200" s="10"/>
    </row>
    <row r="201" spans="1:36" ht="18" customHeight="1" x14ac:dyDescent="0.25">
      <c r="B201" s="9"/>
      <c r="C201" s="183" t="str">
        <f>IF(VLOOKUP(A183,'BD InterCOABQ '!$A:P,12,FALSE)="","",VLOOKUP(A183,'BD InterCOABQ '!$A:P,12,FALSE))</f>
        <v/>
      </c>
      <c r="D201" s="184"/>
      <c r="E201" s="42"/>
      <c r="F201" s="182"/>
      <c r="G201" s="182"/>
      <c r="H201" s="182"/>
      <c r="I201" s="182"/>
      <c r="J201" s="182"/>
      <c r="K201" s="182"/>
      <c r="L201" s="182"/>
      <c r="M201" s="182"/>
      <c r="N201" s="182"/>
      <c r="O201" s="182"/>
      <c r="P201" s="182"/>
      <c r="Q201" s="182"/>
      <c r="R201" s="10"/>
      <c r="T201" s="9"/>
      <c r="U201" s="183" t="str">
        <f>IF(VLOOKUP(S183,'BD InterCOABQ '!$A:AH,12,FALSE)="","",VLOOKUP(S183,'BD InterCOABQ '!$A:AH,12,FALSE))</f>
        <v/>
      </c>
      <c r="V201" s="184"/>
      <c r="W201" s="42"/>
      <c r="X201" s="182"/>
      <c r="Y201" s="182"/>
      <c r="Z201" s="182"/>
      <c r="AA201" s="182"/>
      <c r="AB201" s="182"/>
      <c r="AC201" s="182"/>
      <c r="AD201" s="182"/>
      <c r="AE201" s="182"/>
      <c r="AF201" s="182"/>
      <c r="AG201" s="182"/>
      <c r="AH201" s="182"/>
      <c r="AI201" s="182"/>
      <c r="AJ201" s="10"/>
    </row>
    <row r="202" spans="1:36" ht="5.45" customHeight="1" x14ac:dyDescent="0.25">
      <c r="B202" s="14"/>
      <c r="C202" s="185" t="s">
        <v>7</v>
      </c>
      <c r="D202" s="185"/>
      <c r="E202" s="15"/>
      <c r="F202" s="185" t="s">
        <v>20</v>
      </c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  <c r="R202" s="16"/>
      <c r="T202" s="14"/>
      <c r="U202" s="185" t="s">
        <v>7</v>
      </c>
      <c r="V202" s="185"/>
      <c r="W202" s="15"/>
      <c r="X202" s="185" t="s">
        <v>20</v>
      </c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5"/>
      <c r="AI202" s="185"/>
      <c r="AJ202" s="16"/>
    </row>
    <row r="203" spans="1:36" ht="9" customHeight="1" x14ac:dyDescent="0.25"/>
    <row r="204" spans="1:36" s="1" customFormat="1" ht="2.4500000000000002" customHeight="1" x14ac:dyDescent="0.25">
      <c r="A204" s="58"/>
      <c r="B204" s="6">
        <v>19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8"/>
      <c r="S204" s="52"/>
      <c r="T204" s="6">
        <v>20</v>
      </c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8"/>
    </row>
    <row r="205" spans="1:36" ht="13.5" customHeight="1" x14ac:dyDescent="0.25">
      <c r="A205" s="57" t="str">
        <f>19&amp;AL$1</f>
        <v>19FV</v>
      </c>
      <c r="B205" s="9"/>
      <c r="C205" s="5"/>
      <c r="D205" s="156" t="s">
        <v>108</v>
      </c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44"/>
      <c r="R205" s="10"/>
      <c r="S205" s="53" t="str">
        <f>20&amp;$AL$1</f>
        <v>20FV</v>
      </c>
      <c r="T205" s="9"/>
      <c r="U205" s="5"/>
      <c r="V205" s="156" t="s">
        <v>108</v>
      </c>
      <c r="W205" s="156"/>
      <c r="X205" s="156"/>
      <c r="Y205" s="156"/>
      <c r="Z205" s="156"/>
      <c r="AA205" s="156"/>
      <c r="AB205" s="156"/>
      <c r="AC205" s="156"/>
      <c r="AD205" s="156"/>
      <c r="AE205" s="156"/>
      <c r="AF205" s="156"/>
      <c r="AG205" s="156"/>
      <c r="AH205" s="156"/>
      <c r="AI205" s="44"/>
      <c r="AJ205" s="10"/>
    </row>
    <row r="206" spans="1:36" ht="9.9499999999999993" customHeight="1" x14ac:dyDescent="0.25">
      <c r="B206" s="9"/>
      <c r="D206" s="156" t="str">
        <f>$B$3</f>
        <v>Plantel 2 Amealco</v>
      </c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45"/>
      <c r="R206" s="10"/>
      <c r="T206" s="9"/>
      <c r="V206" s="156" t="str">
        <f>$B$3</f>
        <v>Plantel 2 Amealco</v>
      </c>
      <c r="W206" s="156"/>
      <c r="X206" s="156"/>
      <c r="Y206" s="156"/>
      <c r="Z206" s="156"/>
      <c r="AA206" s="156"/>
      <c r="AB206" s="156"/>
      <c r="AC206" s="156"/>
      <c r="AD206" s="156"/>
      <c r="AE206" s="156"/>
      <c r="AF206" s="156"/>
      <c r="AG206" s="156"/>
      <c r="AH206" s="156"/>
      <c r="AI206" s="45"/>
      <c r="AJ206" s="10"/>
    </row>
    <row r="207" spans="1:36" s="3" customFormat="1" ht="9.6" customHeight="1" x14ac:dyDescent="0.2">
      <c r="A207" s="57"/>
      <c r="B207" s="11"/>
      <c r="D207" s="162" t="str">
        <f>$B$4</f>
        <v>Futbol Soccer Varonil</v>
      </c>
      <c r="E207" s="162"/>
      <c r="F207" s="162"/>
      <c r="G207" s="162"/>
      <c r="H207" s="162"/>
      <c r="I207" s="162"/>
      <c r="J207" s="162"/>
      <c r="K207" s="162"/>
      <c r="L207" s="162"/>
      <c r="M207" s="162"/>
      <c r="N207" s="162"/>
      <c r="O207" s="162"/>
      <c r="P207" s="162"/>
      <c r="Q207" s="46"/>
      <c r="R207" s="13"/>
      <c r="S207" s="54"/>
      <c r="T207" s="11"/>
      <c r="V207" s="162" t="str">
        <f>$B$4</f>
        <v>Futbol Soccer Varonil</v>
      </c>
      <c r="W207" s="162"/>
      <c r="X207" s="162"/>
      <c r="Y207" s="162"/>
      <c r="Z207" s="162"/>
      <c r="AA207" s="162"/>
      <c r="AB207" s="162"/>
      <c r="AC207" s="162"/>
      <c r="AD207" s="162"/>
      <c r="AE207" s="162"/>
      <c r="AF207" s="162"/>
      <c r="AG207" s="162"/>
      <c r="AH207" s="162"/>
      <c r="AI207" s="46"/>
      <c r="AJ207" s="13"/>
    </row>
    <row r="208" spans="1:36" ht="2.1" customHeight="1" x14ac:dyDescent="0.25">
      <c r="B208" s="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0"/>
      <c r="T208" s="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0"/>
    </row>
    <row r="209" spans="1:36" ht="13.5" customHeight="1" x14ac:dyDescent="0.25">
      <c r="B209" s="9"/>
      <c r="C209" s="163"/>
      <c r="D209" s="164"/>
      <c r="E209" s="5"/>
      <c r="F209" s="169" t="str">
        <f>VLOOKUP(A205,'BD InterCOABQ '!$A:P,8,FALSE)&amp;" "&amp;VLOOKUP(A205,'BD InterCOABQ '!$A:P,9,FALSE)&amp;" "&amp;VLOOKUP(A205,'BD InterCOABQ '!$A:P,7,FALSE)</f>
        <v xml:space="preserve">  </v>
      </c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1"/>
      <c r="R209" s="10"/>
      <c r="T209" s="9"/>
      <c r="U209" s="163"/>
      <c r="V209" s="164"/>
      <c r="W209" s="5"/>
      <c r="X209" s="169" t="str">
        <f>VLOOKUP(S205,'BD InterCOABQ '!$A:AH,8,FALSE)&amp;" "&amp;VLOOKUP(S205,'BD InterCOABQ '!$A:AH,9,FALSE)&amp;" "&amp;VLOOKUP(S205,'BD InterCOABQ '!$A:AH,7,FALSE)</f>
        <v xml:space="preserve">  </v>
      </c>
      <c r="Y209" s="170"/>
      <c r="Z209" s="170"/>
      <c r="AA209" s="170"/>
      <c r="AB209" s="170"/>
      <c r="AC209" s="170"/>
      <c r="AD209" s="170"/>
      <c r="AE209" s="170"/>
      <c r="AF209" s="170"/>
      <c r="AG209" s="170"/>
      <c r="AH209" s="170"/>
      <c r="AI209" s="171"/>
      <c r="AJ209" s="10"/>
    </row>
    <row r="210" spans="1:36" ht="13.5" customHeight="1" x14ac:dyDescent="0.25">
      <c r="B210" s="9"/>
      <c r="C210" s="165"/>
      <c r="D210" s="166"/>
      <c r="E210" s="5"/>
      <c r="F210" s="172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4"/>
      <c r="R210" s="10"/>
      <c r="T210" s="9"/>
      <c r="U210" s="165"/>
      <c r="V210" s="166"/>
      <c r="W210" s="5"/>
      <c r="X210" s="172"/>
      <c r="Y210" s="173"/>
      <c r="Z210" s="173"/>
      <c r="AA210" s="173"/>
      <c r="AB210" s="173"/>
      <c r="AC210" s="173"/>
      <c r="AD210" s="173"/>
      <c r="AE210" s="173"/>
      <c r="AF210" s="173"/>
      <c r="AG210" s="173"/>
      <c r="AH210" s="173"/>
      <c r="AI210" s="174"/>
      <c r="AJ210" s="10"/>
    </row>
    <row r="211" spans="1:36" s="20" customFormat="1" ht="6.6" customHeight="1" x14ac:dyDescent="0.25">
      <c r="A211" s="60"/>
      <c r="B211" s="18"/>
      <c r="C211" s="165"/>
      <c r="D211" s="166"/>
      <c r="E211" s="17"/>
      <c r="F211" s="157" t="s">
        <v>17</v>
      </c>
      <c r="G211" s="157"/>
      <c r="H211" s="157"/>
      <c r="I211" s="157"/>
      <c r="J211" s="157"/>
      <c r="K211" s="41"/>
      <c r="L211" s="157" t="s">
        <v>18</v>
      </c>
      <c r="M211" s="157"/>
      <c r="N211" s="157"/>
      <c r="O211" s="41"/>
      <c r="P211" s="157" t="s">
        <v>4</v>
      </c>
      <c r="Q211" s="157"/>
      <c r="R211" s="24"/>
      <c r="S211" s="55"/>
      <c r="T211" s="18"/>
      <c r="U211" s="165"/>
      <c r="V211" s="166"/>
      <c r="W211" s="17"/>
      <c r="X211" s="157" t="s">
        <v>17</v>
      </c>
      <c r="Y211" s="157"/>
      <c r="Z211" s="157"/>
      <c r="AA211" s="157"/>
      <c r="AB211" s="157"/>
      <c r="AC211" s="41"/>
      <c r="AD211" s="157" t="s">
        <v>18</v>
      </c>
      <c r="AE211" s="157"/>
      <c r="AF211" s="157"/>
      <c r="AG211" s="41"/>
      <c r="AH211" s="157" t="s">
        <v>4</v>
      </c>
      <c r="AI211" s="157"/>
      <c r="AJ211" s="24"/>
    </row>
    <row r="212" spans="1:36" ht="2.4500000000000002" customHeight="1" x14ac:dyDescent="0.25">
      <c r="B212" s="9"/>
      <c r="C212" s="165"/>
      <c r="D212" s="16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10"/>
      <c r="T212" s="9"/>
      <c r="U212" s="165"/>
      <c r="V212" s="166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10"/>
    </row>
    <row r="213" spans="1:36" ht="12.95" customHeight="1" x14ac:dyDescent="0.25">
      <c r="B213" s="9"/>
      <c r="C213" s="165"/>
      <c r="D213" s="166"/>
      <c r="E213" s="5"/>
      <c r="F213" s="187" t="s">
        <v>90</v>
      </c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9"/>
      <c r="R213" s="10"/>
      <c r="T213" s="9"/>
      <c r="U213" s="165"/>
      <c r="V213" s="166"/>
      <c r="W213" s="5"/>
      <c r="X213" s="193" t="s">
        <v>109</v>
      </c>
      <c r="Y213" s="194"/>
      <c r="Z213" s="194"/>
      <c r="AA213" s="194"/>
      <c r="AB213" s="194"/>
      <c r="AC213" s="194"/>
      <c r="AD213" s="194"/>
      <c r="AE213" s="194"/>
      <c r="AF213" s="194"/>
      <c r="AG213" s="194"/>
      <c r="AH213" s="194"/>
      <c r="AI213" s="195"/>
      <c r="AJ213" s="10"/>
    </row>
    <row r="214" spans="1:36" ht="0.95" customHeight="1" x14ac:dyDescent="0.25">
      <c r="B214" s="9"/>
      <c r="C214" s="165"/>
      <c r="D214" s="166"/>
      <c r="E214" s="5"/>
      <c r="F214" s="5"/>
      <c r="G214" s="5"/>
      <c r="H214" s="5"/>
      <c r="I214" s="5"/>
      <c r="J214" s="5"/>
      <c r="K214" s="5"/>
      <c r="L214" s="4"/>
      <c r="M214" s="4"/>
      <c r="N214" s="4"/>
      <c r="O214" s="4"/>
      <c r="P214" s="4"/>
      <c r="Q214" s="4"/>
      <c r="R214" s="10"/>
      <c r="T214" s="9"/>
      <c r="U214" s="165"/>
      <c r="V214" s="166"/>
      <c r="W214" s="5"/>
      <c r="X214" s="5"/>
      <c r="Y214" s="5"/>
      <c r="Z214" s="5"/>
      <c r="AA214" s="5"/>
      <c r="AB214" s="5"/>
      <c r="AC214" s="5"/>
      <c r="AD214" s="4"/>
      <c r="AE214" s="4"/>
      <c r="AF214" s="4"/>
      <c r="AG214" s="4"/>
      <c r="AH214" s="4"/>
      <c r="AI214" s="4"/>
      <c r="AJ214" s="10"/>
    </row>
    <row r="215" spans="1:36" s="3" customFormat="1" ht="6.6" customHeight="1" x14ac:dyDescent="0.2">
      <c r="A215" s="57"/>
      <c r="B215" s="11"/>
      <c r="C215" s="165"/>
      <c r="D215" s="166"/>
      <c r="E215" s="12"/>
      <c r="F215" s="190" t="s">
        <v>91</v>
      </c>
      <c r="G215" s="190"/>
      <c r="H215" s="190"/>
      <c r="I215" s="190"/>
      <c r="J215" s="190"/>
      <c r="K215" s="190"/>
      <c r="L215" s="190"/>
      <c r="M215" s="190"/>
      <c r="N215" s="190"/>
      <c r="O215" s="190"/>
      <c r="P215" s="190"/>
      <c r="Q215" s="190"/>
      <c r="R215" s="13"/>
      <c r="S215" s="54"/>
      <c r="T215" s="11"/>
      <c r="U215" s="165"/>
      <c r="V215" s="166"/>
      <c r="W215" s="12"/>
      <c r="X215" s="190" t="s">
        <v>92</v>
      </c>
      <c r="Y215" s="190"/>
      <c r="Z215" s="190"/>
      <c r="AA215" s="190"/>
      <c r="AB215" s="190"/>
      <c r="AC215" s="190"/>
      <c r="AD215" s="190"/>
      <c r="AE215" s="190"/>
      <c r="AF215" s="190"/>
      <c r="AG215" s="190"/>
      <c r="AH215" s="190"/>
      <c r="AI215" s="190"/>
      <c r="AJ215" s="13"/>
    </row>
    <row r="216" spans="1:36" ht="0.95" customHeight="1" x14ac:dyDescent="0.25">
      <c r="B216" s="9"/>
      <c r="C216" s="165"/>
      <c r="D216" s="166"/>
      <c r="E216" s="5"/>
      <c r="F216" s="190"/>
      <c r="G216" s="190"/>
      <c r="H216" s="190"/>
      <c r="I216" s="190"/>
      <c r="J216" s="190"/>
      <c r="K216" s="190"/>
      <c r="L216" s="190"/>
      <c r="M216" s="190"/>
      <c r="N216" s="190"/>
      <c r="O216" s="190"/>
      <c r="P216" s="190"/>
      <c r="Q216" s="190"/>
      <c r="R216" s="10"/>
      <c r="T216" s="9"/>
      <c r="U216" s="165"/>
      <c r="V216" s="166"/>
      <c r="W216" s="5"/>
      <c r="X216" s="190"/>
      <c r="Y216" s="190"/>
      <c r="Z216" s="190"/>
      <c r="AA216" s="190"/>
      <c r="AB216" s="190"/>
      <c r="AC216" s="190"/>
      <c r="AD216" s="190"/>
      <c r="AE216" s="190"/>
      <c r="AF216" s="190"/>
      <c r="AG216" s="190"/>
      <c r="AH216" s="190"/>
      <c r="AI216" s="190"/>
      <c r="AJ216" s="10"/>
    </row>
    <row r="217" spans="1:36" ht="12.6" customHeight="1" x14ac:dyDescent="0.25">
      <c r="B217" s="9"/>
      <c r="C217" s="165"/>
      <c r="D217" s="166"/>
      <c r="E217" s="5"/>
      <c r="F217" s="190"/>
      <c r="G217" s="190"/>
      <c r="H217" s="190"/>
      <c r="I217" s="190"/>
      <c r="J217" s="190"/>
      <c r="K217" s="190"/>
      <c r="L217" s="190"/>
      <c r="M217" s="190"/>
      <c r="N217" s="190"/>
      <c r="O217" s="190"/>
      <c r="P217" s="190"/>
      <c r="Q217" s="190"/>
      <c r="R217" s="10"/>
      <c r="T217" s="9"/>
      <c r="U217" s="165"/>
      <c r="V217" s="166"/>
      <c r="W217" s="5"/>
      <c r="X217" s="190"/>
      <c r="Y217" s="190"/>
      <c r="Z217" s="190"/>
      <c r="AA217" s="190"/>
      <c r="AB217" s="190"/>
      <c r="AC217" s="190"/>
      <c r="AD217" s="190"/>
      <c r="AE217" s="190"/>
      <c r="AF217" s="190"/>
      <c r="AG217" s="190"/>
      <c r="AH217" s="190"/>
      <c r="AI217" s="190"/>
      <c r="AJ217" s="10"/>
    </row>
    <row r="218" spans="1:36" ht="1.5" customHeight="1" x14ac:dyDescent="0.25">
      <c r="B218" s="9"/>
      <c r="C218" s="165"/>
      <c r="D218" s="166"/>
      <c r="E218" s="5"/>
      <c r="F218" s="190"/>
      <c r="G218" s="190"/>
      <c r="H218" s="190"/>
      <c r="I218" s="190"/>
      <c r="J218" s="190"/>
      <c r="K218" s="190"/>
      <c r="L218" s="190"/>
      <c r="M218" s="190"/>
      <c r="N218" s="190"/>
      <c r="O218" s="190"/>
      <c r="P218" s="190"/>
      <c r="Q218" s="190"/>
      <c r="R218" s="10"/>
      <c r="T218" s="9"/>
      <c r="U218" s="165"/>
      <c r="V218" s="166"/>
      <c r="W218" s="5"/>
      <c r="X218" s="190"/>
      <c r="Y218" s="190"/>
      <c r="Z218" s="190"/>
      <c r="AA218" s="190"/>
      <c r="AB218" s="190"/>
      <c r="AC218" s="190"/>
      <c r="AD218" s="190"/>
      <c r="AE218" s="190"/>
      <c r="AF218" s="190"/>
      <c r="AG218" s="190"/>
      <c r="AH218" s="190"/>
      <c r="AI218" s="190"/>
      <c r="AJ218" s="10"/>
    </row>
    <row r="219" spans="1:36" s="21" customFormat="1" ht="6.6" customHeight="1" x14ac:dyDescent="0.25">
      <c r="A219" s="61"/>
      <c r="B219" s="25"/>
      <c r="C219" s="165"/>
      <c r="D219" s="166"/>
      <c r="E219" s="22"/>
      <c r="F219" s="190"/>
      <c r="G219" s="190"/>
      <c r="H219" s="190"/>
      <c r="I219" s="190"/>
      <c r="J219" s="190"/>
      <c r="K219" s="190"/>
      <c r="L219" s="190"/>
      <c r="M219" s="190"/>
      <c r="N219" s="190"/>
      <c r="O219" s="190"/>
      <c r="P219" s="190"/>
      <c r="Q219" s="190"/>
      <c r="R219" s="26"/>
      <c r="S219" s="56"/>
      <c r="T219" s="25"/>
      <c r="U219" s="165"/>
      <c r="V219" s="166"/>
      <c r="W219" s="22"/>
      <c r="X219" s="190"/>
      <c r="Y219" s="190"/>
      <c r="Z219" s="190"/>
      <c r="AA219" s="190"/>
      <c r="AB219" s="190"/>
      <c r="AC219" s="190"/>
      <c r="AD219" s="190"/>
      <c r="AE219" s="190"/>
      <c r="AF219" s="190"/>
      <c r="AG219" s="190"/>
      <c r="AH219" s="190"/>
      <c r="AI219" s="190"/>
      <c r="AJ219" s="26"/>
    </row>
    <row r="220" spans="1:36" ht="5.0999999999999996" customHeight="1" x14ac:dyDescent="0.25">
      <c r="B220" s="9"/>
      <c r="C220" s="165"/>
      <c r="D220" s="166"/>
      <c r="E220" s="5"/>
      <c r="F220" s="190"/>
      <c r="G220" s="190"/>
      <c r="H220" s="190"/>
      <c r="I220" s="190"/>
      <c r="J220" s="190"/>
      <c r="K220" s="190"/>
      <c r="L220" s="190"/>
      <c r="M220" s="190"/>
      <c r="N220" s="190"/>
      <c r="O220" s="190"/>
      <c r="P220" s="190"/>
      <c r="Q220" s="190"/>
      <c r="R220" s="10"/>
      <c r="T220" s="9"/>
      <c r="U220" s="165"/>
      <c r="V220" s="166"/>
      <c r="W220" s="5"/>
      <c r="X220" s="190"/>
      <c r="Y220" s="190"/>
      <c r="Z220" s="190"/>
      <c r="AA220" s="190"/>
      <c r="AB220" s="190"/>
      <c r="AC220" s="190"/>
      <c r="AD220" s="190"/>
      <c r="AE220" s="190"/>
      <c r="AF220" s="190"/>
      <c r="AG220" s="190"/>
      <c r="AH220" s="190"/>
      <c r="AI220" s="190"/>
      <c r="AJ220" s="10"/>
    </row>
    <row r="221" spans="1:36" ht="6.6" customHeight="1" x14ac:dyDescent="0.25">
      <c r="B221" s="9"/>
      <c r="C221" s="167"/>
      <c r="D221" s="168"/>
      <c r="E221" s="27"/>
      <c r="F221" s="190"/>
      <c r="G221" s="190"/>
      <c r="H221" s="190"/>
      <c r="I221" s="190"/>
      <c r="J221" s="190"/>
      <c r="K221" s="190"/>
      <c r="L221" s="190"/>
      <c r="M221" s="190"/>
      <c r="N221" s="190"/>
      <c r="O221" s="190"/>
      <c r="P221" s="190"/>
      <c r="Q221" s="190"/>
      <c r="R221" s="10"/>
      <c r="T221" s="9"/>
      <c r="U221" s="167"/>
      <c r="V221" s="168"/>
      <c r="W221" s="27"/>
      <c r="X221" s="190"/>
      <c r="Y221" s="190"/>
      <c r="Z221" s="190"/>
      <c r="AA221" s="190"/>
      <c r="AB221" s="190"/>
      <c r="AC221" s="190"/>
      <c r="AD221" s="190"/>
      <c r="AE221" s="190"/>
      <c r="AF221" s="190"/>
      <c r="AG221" s="190"/>
      <c r="AH221" s="190"/>
      <c r="AI221" s="190"/>
      <c r="AJ221" s="10"/>
    </row>
    <row r="222" spans="1:36" ht="0.95" customHeight="1" x14ac:dyDescent="0.25">
      <c r="B222" s="9"/>
      <c r="C222" s="4"/>
      <c r="D222" s="4"/>
      <c r="E222" s="27"/>
      <c r="F222" s="190"/>
      <c r="G222" s="190"/>
      <c r="H222" s="190"/>
      <c r="I222" s="190"/>
      <c r="J222" s="190"/>
      <c r="K222" s="190"/>
      <c r="L222" s="190"/>
      <c r="M222" s="190"/>
      <c r="N222" s="190"/>
      <c r="O222" s="190"/>
      <c r="P222" s="190"/>
      <c r="Q222" s="190"/>
      <c r="R222" s="10"/>
      <c r="T222" s="9"/>
      <c r="U222" s="4"/>
      <c r="V222" s="4"/>
      <c r="W222" s="27"/>
      <c r="X222" s="190"/>
      <c r="Y222" s="190"/>
      <c r="Z222" s="190"/>
      <c r="AA222" s="190"/>
      <c r="AB222" s="190"/>
      <c r="AC222" s="190"/>
      <c r="AD222" s="190"/>
      <c r="AE222" s="190"/>
      <c r="AF222" s="190"/>
      <c r="AG222" s="190"/>
      <c r="AH222" s="190"/>
      <c r="AI222" s="190"/>
      <c r="AJ222" s="10"/>
    </row>
    <row r="223" spans="1:36" ht="18" customHeight="1" x14ac:dyDescent="0.25">
      <c r="B223" s="9"/>
      <c r="C223" s="186"/>
      <c r="D223" s="186"/>
      <c r="E223" s="42"/>
      <c r="F223" s="191"/>
      <c r="G223" s="191"/>
      <c r="H223" s="191"/>
      <c r="I223" s="191"/>
      <c r="J223" s="191"/>
      <c r="K223" s="191"/>
      <c r="L223" s="191"/>
      <c r="M223" s="191"/>
      <c r="N223" s="191"/>
      <c r="O223" s="191"/>
      <c r="P223" s="191"/>
      <c r="Q223" s="191"/>
      <c r="R223" s="10"/>
      <c r="T223" s="9"/>
      <c r="U223" s="196"/>
      <c r="V223" s="196"/>
      <c r="W223" s="42"/>
      <c r="X223" s="191"/>
      <c r="Y223" s="191"/>
      <c r="Z223" s="191"/>
      <c r="AA223" s="191"/>
      <c r="AB223" s="191"/>
      <c r="AC223" s="191"/>
      <c r="AD223" s="191"/>
      <c r="AE223" s="191"/>
      <c r="AF223" s="191"/>
      <c r="AG223" s="191"/>
      <c r="AH223" s="191"/>
      <c r="AI223" s="191"/>
      <c r="AJ223" s="10"/>
    </row>
    <row r="224" spans="1:36" ht="5.45" customHeight="1" x14ac:dyDescent="0.25">
      <c r="B224" s="14"/>
      <c r="C224" s="185"/>
      <c r="D224" s="185"/>
      <c r="E224" s="15"/>
      <c r="F224" s="185"/>
      <c r="G224" s="185"/>
      <c r="H224" s="185"/>
      <c r="I224" s="185"/>
      <c r="J224" s="185"/>
      <c r="K224" s="185"/>
      <c r="L224" s="185"/>
      <c r="M224" s="185"/>
      <c r="N224" s="185"/>
      <c r="O224" s="185"/>
      <c r="P224" s="185"/>
      <c r="Q224" s="185"/>
      <c r="R224" s="16"/>
      <c r="T224" s="14"/>
      <c r="U224" s="185"/>
      <c r="V224" s="185"/>
      <c r="W224" s="15"/>
      <c r="X224" s="185" t="s">
        <v>20</v>
      </c>
      <c r="Y224" s="185"/>
      <c r="Z224" s="185"/>
      <c r="AA224" s="185"/>
      <c r="AB224" s="185"/>
      <c r="AC224" s="185"/>
      <c r="AD224" s="185"/>
      <c r="AE224" s="185"/>
      <c r="AF224" s="185"/>
      <c r="AG224" s="185"/>
      <c r="AH224" s="185"/>
      <c r="AI224" s="185"/>
      <c r="AJ224" s="16"/>
    </row>
    <row r="225" ht="2.4500000000000002" customHeight="1" x14ac:dyDescent="0.25"/>
  </sheetData>
  <sheetProtection algorithmName="SHA-512" hashValue="umfsGTMGg4TMEfZDmbqX5zA+55JiU22fpXZxr+uolViqrJhMRB6IvjyT+yi2o/cDVfUvvYax7mR9KR6TBco2mg==" saltValue="OACrCRnmw7mj3ghsJ0SQag==" spinCount="100000" sheet="1" selectLockedCells="1"/>
  <mergeCells count="425">
    <mergeCell ref="D96:P96"/>
    <mergeCell ref="AD85:AF85"/>
    <mergeCell ref="AH85:AI85"/>
    <mergeCell ref="C70:D70"/>
    <mergeCell ref="F70:Q70"/>
    <mergeCell ref="D73:P73"/>
    <mergeCell ref="D74:P74"/>
    <mergeCell ref="AH63:AI63"/>
    <mergeCell ref="F45:Q47"/>
    <mergeCell ref="C33:D45"/>
    <mergeCell ref="F33:Q34"/>
    <mergeCell ref="F39:L39"/>
    <mergeCell ref="N39:Q39"/>
    <mergeCell ref="X92:AI92"/>
    <mergeCell ref="V95:AH95"/>
    <mergeCell ref="V96:AH96"/>
    <mergeCell ref="U70:V70"/>
    <mergeCell ref="X70:AI70"/>
    <mergeCell ref="V73:AH73"/>
    <mergeCell ref="V74:AH74"/>
    <mergeCell ref="AD63:AF63"/>
    <mergeCell ref="F37:L37"/>
    <mergeCell ref="N37:Q37"/>
    <mergeCell ref="X37:AD37"/>
    <mergeCell ref="D8:P8"/>
    <mergeCell ref="D7:P7"/>
    <mergeCell ref="D9:P9"/>
    <mergeCell ref="B2:AJ2"/>
    <mergeCell ref="B3:AJ3"/>
    <mergeCell ref="B4:AJ4"/>
    <mergeCell ref="C92:D92"/>
    <mergeCell ref="F92:Q92"/>
    <mergeCell ref="D95:P95"/>
    <mergeCell ref="N15:Q15"/>
    <mergeCell ref="N17:Q17"/>
    <mergeCell ref="F15:L15"/>
    <mergeCell ref="F17:L17"/>
    <mergeCell ref="F19:J19"/>
    <mergeCell ref="L19:N19"/>
    <mergeCell ref="P19:Q19"/>
    <mergeCell ref="F21:J21"/>
    <mergeCell ref="L21:N21"/>
    <mergeCell ref="P21:Q21"/>
    <mergeCell ref="F13:J13"/>
    <mergeCell ref="L13:N13"/>
    <mergeCell ref="P13:Q13"/>
    <mergeCell ref="F11:Q12"/>
    <mergeCell ref="U92:V92"/>
    <mergeCell ref="V7:AH7"/>
    <mergeCell ref="V8:AH8"/>
    <mergeCell ref="V9:AH9"/>
    <mergeCell ref="U11:V23"/>
    <mergeCell ref="X11:AI12"/>
    <mergeCell ref="X13:AB13"/>
    <mergeCell ref="AD13:AF13"/>
    <mergeCell ref="AH13:AI13"/>
    <mergeCell ref="X15:AD15"/>
    <mergeCell ref="AF15:AI15"/>
    <mergeCell ref="X17:AD17"/>
    <mergeCell ref="AF17:AI17"/>
    <mergeCell ref="X19:AB19"/>
    <mergeCell ref="AD19:AF19"/>
    <mergeCell ref="AH19:AI19"/>
    <mergeCell ref="X21:AB21"/>
    <mergeCell ref="AD21:AF21"/>
    <mergeCell ref="AH21:AI21"/>
    <mergeCell ref="X23:AI25"/>
    <mergeCell ref="U25:V25"/>
    <mergeCell ref="C11:D23"/>
    <mergeCell ref="F26:Q26"/>
    <mergeCell ref="F23:Q25"/>
    <mergeCell ref="C26:D26"/>
    <mergeCell ref="X33:AI34"/>
    <mergeCell ref="F35:J35"/>
    <mergeCell ref="L35:N35"/>
    <mergeCell ref="P35:Q35"/>
    <mergeCell ref="X35:AB35"/>
    <mergeCell ref="AD35:AF35"/>
    <mergeCell ref="AH35:AI35"/>
    <mergeCell ref="U26:V26"/>
    <mergeCell ref="X26:AI26"/>
    <mergeCell ref="V29:AH29"/>
    <mergeCell ref="V30:AH30"/>
    <mergeCell ref="D31:P31"/>
    <mergeCell ref="V31:AH31"/>
    <mergeCell ref="D29:P29"/>
    <mergeCell ref="D30:P30"/>
    <mergeCell ref="C25:D25"/>
    <mergeCell ref="AF37:AI37"/>
    <mergeCell ref="U33:V45"/>
    <mergeCell ref="X39:AD39"/>
    <mergeCell ref="AF39:AI39"/>
    <mergeCell ref="F41:J41"/>
    <mergeCell ref="L41:N41"/>
    <mergeCell ref="P41:Q41"/>
    <mergeCell ref="X41:AB41"/>
    <mergeCell ref="AD41:AF41"/>
    <mergeCell ref="AH41:AI41"/>
    <mergeCell ref="F43:J43"/>
    <mergeCell ref="L43:N43"/>
    <mergeCell ref="P43:Q43"/>
    <mergeCell ref="X43:AB43"/>
    <mergeCell ref="AD43:AF43"/>
    <mergeCell ref="AH43:AI43"/>
    <mergeCell ref="X45:AI47"/>
    <mergeCell ref="U47:V47"/>
    <mergeCell ref="C48:D48"/>
    <mergeCell ref="F48:Q48"/>
    <mergeCell ref="U48:V48"/>
    <mergeCell ref="X48:AI48"/>
    <mergeCell ref="D51:P51"/>
    <mergeCell ref="V51:AH51"/>
    <mergeCell ref="D52:P52"/>
    <mergeCell ref="V52:AH52"/>
    <mergeCell ref="C47:D47"/>
    <mergeCell ref="D53:P53"/>
    <mergeCell ref="V53:AH53"/>
    <mergeCell ref="C55:D67"/>
    <mergeCell ref="F55:Q56"/>
    <mergeCell ref="U55:V67"/>
    <mergeCell ref="X55:AI56"/>
    <mergeCell ref="F57:J57"/>
    <mergeCell ref="L57:N57"/>
    <mergeCell ref="P57:Q57"/>
    <mergeCell ref="X57:AB57"/>
    <mergeCell ref="AD57:AF57"/>
    <mergeCell ref="AH57:AI57"/>
    <mergeCell ref="F59:L59"/>
    <mergeCell ref="N59:Q59"/>
    <mergeCell ref="X59:AD59"/>
    <mergeCell ref="AF59:AI59"/>
    <mergeCell ref="F61:L61"/>
    <mergeCell ref="N61:Q61"/>
    <mergeCell ref="X61:AD61"/>
    <mergeCell ref="AF61:AI61"/>
    <mergeCell ref="F63:J63"/>
    <mergeCell ref="L63:N63"/>
    <mergeCell ref="P63:Q63"/>
    <mergeCell ref="X63:AB63"/>
    <mergeCell ref="F65:J65"/>
    <mergeCell ref="L65:N65"/>
    <mergeCell ref="P65:Q65"/>
    <mergeCell ref="X65:AB65"/>
    <mergeCell ref="AD65:AF65"/>
    <mergeCell ref="AH65:AI65"/>
    <mergeCell ref="F67:Q69"/>
    <mergeCell ref="X67:AI69"/>
    <mergeCell ref="C69:D69"/>
    <mergeCell ref="U69:V69"/>
    <mergeCell ref="D75:P75"/>
    <mergeCell ref="V75:AH75"/>
    <mergeCell ref="C77:D89"/>
    <mergeCell ref="F77:Q78"/>
    <mergeCell ref="U77:V89"/>
    <mergeCell ref="X77:AI78"/>
    <mergeCell ref="F79:J79"/>
    <mergeCell ref="L79:N79"/>
    <mergeCell ref="P79:Q79"/>
    <mergeCell ref="X79:AB79"/>
    <mergeCell ref="AD79:AF79"/>
    <mergeCell ref="AH79:AI79"/>
    <mergeCell ref="F81:L81"/>
    <mergeCell ref="N81:Q81"/>
    <mergeCell ref="X81:AD81"/>
    <mergeCell ref="AF81:AI81"/>
    <mergeCell ref="F83:L83"/>
    <mergeCell ref="N83:Q83"/>
    <mergeCell ref="X83:AD83"/>
    <mergeCell ref="AF83:AI83"/>
    <mergeCell ref="F85:J85"/>
    <mergeCell ref="L85:N85"/>
    <mergeCell ref="P85:Q85"/>
    <mergeCell ref="X85:AB85"/>
    <mergeCell ref="F87:J87"/>
    <mergeCell ref="L87:N87"/>
    <mergeCell ref="P87:Q87"/>
    <mergeCell ref="X87:AB87"/>
    <mergeCell ref="AD87:AF87"/>
    <mergeCell ref="AH87:AI87"/>
    <mergeCell ref="F89:Q91"/>
    <mergeCell ref="X89:AI91"/>
    <mergeCell ref="C91:D91"/>
    <mergeCell ref="U91:V91"/>
    <mergeCell ref="D97:P97"/>
    <mergeCell ref="V97:AH97"/>
    <mergeCell ref="C99:D111"/>
    <mergeCell ref="F99:Q100"/>
    <mergeCell ref="U99:V111"/>
    <mergeCell ref="X99:AI100"/>
    <mergeCell ref="F101:J101"/>
    <mergeCell ref="L101:N101"/>
    <mergeCell ref="P101:Q101"/>
    <mergeCell ref="X101:AB101"/>
    <mergeCell ref="AD101:AF101"/>
    <mergeCell ref="AH101:AI101"/>
    <mergeCell ref="F103:L103"/>
    <mergeCell ref="N103:Q103"/>
    <mergeCell ref="X103:AD103"/>
    <mergeCell ref="AF103:AI103"/>
    <mergeCell ref="F105:L105"/>
    <mergeCell ref="N105:Q105"/>
    <mergeCell ref="X105:AD105"/>
    <mergeCell ref="AF105:AI105"/>
    <mergeCell ref="F107:J107"/>
    <mergeCell ref="L107:N107"/>
    <mergeCell ref="P107:Q107"/>
    <mergeCell ref="X107:AB107"/>
    <mergeCell ref="AH107:AI107"/>
    <mergeCell ref="F109:J109"/>
    <mergeCell ref="L109:N109"/>
    <mergeCell ref="P109:Q109"/>
    <mergeCell ref="X109:AB109"/>
    <mergeCell ref="AD109:AF109"/>
    <mergeCell ref="AH109:AI109"/>
    <mergeCell ref="F111:Q113"/>
    <mergeCell ref="X111:AI113"/>
    <mergeCell ref="AD107:AF107"/>
    <mergeCell ref="C113:D113"/>
    <mergeCell ref="U113:V113"/>
    <mergeCell ref="C114:D114"/>
    <mergeCell ref="F114:Q114"/>
    <mergeCell ref="U114:V114"/>
    <mergeCell ref="X114:AI114"/>
    <mergeCell ref="D117:P117"/>
    <mergeCell ref="V117:AH117"/>
    <mergeCell ref="D118:P118"/>
    <mergeCell ref="V118:AH118"/>
    <mergeCell ref="D119:P119"/>
    <mergeCell ref="V119:AH119"/>
    <mergeCell ref="C121:D133"/>
    <mergeCell ref="F121:Q122"/>
    <mergeCell ref="U121:V133"/>
    <mergeCell ref="X121:AI122"/>
    <mergeCell ref="F123:J123"/>
    <mergeCell ref="L123:N123"/>
    <mergeCell ref="P123:Q123"/>
    <mergeCell ref="X123:AB123"/>
    <mergeCell ref="AD123:AF123"/>
    <mergeCell ref="AH123:AI123"/>
    <mergeCell ref="F125:L125"/>
    <mergeCell ref="N125:Q125"/>
    <mergeCell ref="X125:AD125"/>
    <mergeCell ref="AF125:AI125"/>
    <mergeCell ref="F127:L127"/>
    <mergeCell ref="N127:Q127"/>
    <mergeCell ref="X127:AD127"/>
    <mergeCell ref="AF127:AI127"/>
    <mergeCell ref="F129:J129"/>
    <mergeCell ref="L129:N129"/>
    <mergeCell ref="P129:Q129"/>
    <mergeCell ref="X129:AB129"/>
    <mergeCell ref="AD129:AF129"/>
    <mergeCell ref="AH129:AI129"/>
    <mergeCell ref="F131:J131"/>
    <mergeCell ref="L131:N131"/>
    <mergeCell ref="P131:Q131"/>
    <mergeCell ref="X131:AB131"/>
    <mergeCell ref="AD131:AF131"/>
    <mergeCell ref="AH131:AI131"/>
    <mergeCell ref="F133:Q135"/>
    <mergeCell ref="X133:AI135"/>
    <mergeCell ref="C135:D135"/>
    <mergeCell ref="U135:V135"/>
    <mergeCell ref="C136:D136"/>
    <mergeCell ref="F136:Q136"/>
    <mergeCell ref="U136:V136"/>
    <mergeCell ref="X136:AI136"/>
    <mergeCell ref="D139:P139"/>
    <mergeCell ref="V139:AH139"/>
    <mergeCell ref="D140:P140"/>
    <mergeCell ref="V140:AH140"/>
    <mergeCell ref="D141:P141"/>
    <mergeCell ref="V141:AH141"/>
    <mergeCell ref="C143:D155"/>
    <mergeCell ref="F143:Q144"/>
    <mergeCell ref="U143:V155"/>
    <mergeCell ref="X143:AI144"/>
    <mergeCell ref="F145:J145"/>
    <mergeCell ref="L145:N145"/>
    <mergeCell ref="P145:Q145"/>
    <mergeCell ref="X145:AB145"/>
    <mergeCell ref="AD145:AF145"/>
    <mergeCell ref="AH145:AI145"/>
    <mergeCell ref="F147:L147"/>
    <mergeCell ref="N147:Q147"/>
    <mergeCell ref="X147:AD147"/>
    <mergeCell ref="AF147:AI147"/>
    <mergeCell ref="F149:L149"/>
    <mergeCell ref="N149:Q149"/>
    <mergeCell ref="X149:AD149"/>
    <mergeCell ref="AF149:AI149"/>
    <mergeCell ref="F151:J151"/>
    <mergeCell ref="L151:N151"/>
    <mergeCell ref="P151:Q151"/>
    <mergeCell ref="X151:AB151"/>
    <mergeCell ref="AD151:AF151"/>
    <mergeCell ref="AH151:AI151"/>
    <mergeCell ref="F153:J153"/>
    <mergeCell ref="L153:N153"/>
    <mergeCell ref="P153:Q153"/>
    <mergeCell ref="X153:AB153"/>
    <mergeCell ref="AD153:AF153"/>
    <mergeCell ref="AH153:AI153"/>
    <mergeCell ref="F155:Q157"/>
    <mergeCell ref="X155:AI157"/>
    <mergeCell ref="C157:D157"/>
    <mergeCell ref="U157:V157"/>
    <mergeCell ref="C158:D158"/>
    <mergeCell ref="F158:Q158"/>
    <mergeCell ref="U158:V158"/>
    <mergeCell ref="X158:AI158"/>
    <mergeCell ref="D161:P161"/>
    <mergeCell ref="V161:AH161"/>
    <mergeCell ref="D162:P162"/>
    <mergeCell ref="V162:AH162"/>
    <mergeCell ref="D163:P163"/>
    <mergeCell ref="V163:AH163"/>
    <mergeCell ref="C165:D177"/>
    <mergeCell ref="F165:Q166"/>
    <mergeCell ref="U165:V177"/>
    <mergeCell ref="X165:AI166"/>
    <mergeCell ref="F167:J167"/>
    <mergeCell ref="L167:N167"/>
    <mergeCell ref="P167:Q167"/>
    <mergeCell ref="X167:AB167"/>
    <mergeCell ref="AD167:AF167"/>
    <mergeCell ref="AH167:AI167"/>
    <mergeCell ref="F169:L169"/>
    <mergeCell ref="N169:Q169"/>
    <mergeCell ref="X169:AD169"/>
    <mergeCell ref="AF169:AI169"/>
    <mergeCell ref="F171:L171"/>
    <mergeCell ref="N171:Q171"/>
    <mergeCell ref="X171:AD171"/>
    <mergeCell ref="AF171:AI171"/>
    <mergeCell ref="F173:J173"/>
    <mergeCell ref="L173:N173"/>
    <mergeCell ref="P173:Q173"/>
    <mergeCell ref="X173:AB173"/>
    <mergeCell ref="AD173:AF173"/>
    <mergeCell ref="AH173:AI173"/>
    <mergeCell ref="F175:J175"/>
    <mergeCell ref="L175:N175"/>
    <mergeCell ref="P175:Q175"/>
    <mergeCell ref="X175:AB175"/>
    <mergeCell ref="AD175:AF175"/>
    <mergeCell ref="AH175:AI175"/>
    <mergeCell ref="F177:Q179"/>
    <mergeCell ref="X177:AI179"/>
    <mergeCell ref="C179:D179"/>
    <mergeCell ref="U179:V179"/>
    <mergeCell ref="C180:D180"/>
    <mergeCell ref="F180:Q180"/>
    <mergeCell ref="U180:V180"/>
    <mergeCell ref="X180:AI180"/>
    <mergeCell ref="D183:P183"/>
    <mergeCell ref="V183:AH183"/>
    <mergeCell ref="D184:P184"/>
    <mergeCell ref="V184:AH184"/>
    <mergeCell ref="D185:P185"/>
    <mergeCell ref="V185:AH185"/>
    <mergeCell ref="C187:D199"/>
    <mergeCell ref="F187:Q188"/>
    <mergeCell ref="U187:V199"/>
    <mergeCell ref="X187:AI188"/>
    <mergeCell ref="F189:J189"/>
    <mergeCell ref="L189:N189"/>
    <mergeCell ref="P189:Q189"/>
    <mergeCell ref="X189:AB189"/>
    <mergeCell ref="AD189:AF189"/>
    <mergeCell ref="AH189:AI189"/>
    <mergeCell ref="F191:L191"/>
    <mergeCell ref="N191:Q191"/>
    <mergeCell ref="X191:AD191"/>
    <mergeCell ref="AF191:AI191"/>
    <mergeCell ref="F193:L193"/>
    <mergeCell ref="N193:Q193"/>
    <mergeCell ref="X193:AD193"/>
    <mergeCell ref="AF193:AI193"/>
    <mergeCell ref="F195:J195"/>
    <mergeCell ref="L195:N195"/>
    <mergeCell ref="P195:Q195"/>
    <mergeCell ref="X195:AB195"/>
    <mergeCell ref="AD195:AF195"/>
    <mergeCell ref="AH195:AI195"/>
    <mergeCell ref="F197:J197"/>
    <mergeCell ref="L197:N197"/>
    <mergeCell ref="P197:Q197"/>
    <mergeCell ref="X197:AB197"/>
    <mergeCell ref="AD197:AF197"/>
    <mergeCell ref="AH197:AI197"/>
    <mergeCell ref="F199:Q201"/>
    <mergeCell ref="X199:AI201"/>
    <mergeCell ref="C201:D201"/>
    <mergeCell ref="U201:V201"/>
    <mergeCell ref="C202:D202"/>
    <mergeCell ref="F202:Q202"/>
    <mergeCell ref="U202:V202"/>
    <mergeCell ref="X202:AI202"/>
    <mergeCell ref="D205:P205"/>
    <mergeCell ref="V205:AH205"/>
    <mergeCell ref="D206:P206"/>
    <mergeCell ref="V206:AH206"/>
    <mergeCell ref="C224:D224"/>
    <mergeCell ref="F224:Q224"/>
    <mergeCell ref="U224:V224"/>
    <mergeCell ref="X224:AI224"/>
    <mergeCell ref="F213:Q213"/>
    <mergeCell ref="X213:AI213"/>
    <mergeCell ref="D207:P207"/>
    <mergeCell ref="V207:AH207"/>
    <mergeCell ref="C209:D221"/>
    <mergeCell ref="F209:Q210"/>
    <mergeCell ref="U209:V221"/>
    <mergeCell ref="X209:AI210"/>
    <mergeCell ref="F211:J211"/>
    <mergeCell ref="L211:N211"/>
    <mergeCell ref="P211:Q211"/>
    <mergeCell ref="X211:AB211"/>
    <mergeCell ref="AD211:AF211"/>
    <mergeCell ref="AH211:AI211"/>
    <mergeCell ref="X215:AI223"/>
    <mergeCell ref="F215:Q223"/>
    <mergeCell ref="C223:D223"/>
    <mergeCell ref="U223:V223"/>
  </mergeCells>
  <printOptions horizontalCentered="1"/>
  <pageMargins left="0.23622047244094491" right="0.23622047244094491" top="0.27" bottom="0.96" header="0.17" footer="0.51"/>
  <pageSetup orientation="portrait" r:id="rId1"/>
  <headerFooter>
    <oddFooter>&amp;L&amp;"-,Negrita"Nombre y Firma del Entrenador&amp;C&amp;"-,Negrita"Sello Plantel&amp;R&amp;"-,Negrita"Nombre  y Firma del Director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L160"/>
  <sheetViews>
    <sheetView showGridLines="0" showRowColHeaders="0" view="pageBreakPreview" topLeftCell="A4" zoomScaleNormal="110" zoomScaleSheetLayoutView="100" workbookViewId="0">
      <selection activeCell="B4" sqref="B4:AJ4"/>
    </sheetView>
  </sheetViews>
  <sheetFormatPr baseColWidth="10" defaultColWidth="0" defaultRowHeight="15" x14ac:dyDescent="0.25"/>
  <cols>
    <col min="1" max="1" width="0.42578125" style="57" customWidth="1"/>
    <col min="2" max="2" width="0.5703125" style="2" customWidth="1"/>
    <col min="3" max="3" width="8.85546875" style="2" customWidth="1"/>
    <col min="4" max="4" width="4.28515625" style="2" customWidth="1"/>
    <col min="5" max="5" width="0.42578125" style="2" customWidth="1"/>
    <col min="6" max="6" width="3.5703125" style="2" customWidth="1"/>
    <col min="7" max="7" width="0.42578125" style="2" customWidth="1"/>
    <col min="8" max="8" width="1.85546875" style="2" customWidth="1"/>
    <col min="9" max="9" width="0.7109375" style="2" customWidth="1"/>
    <col min="10" max="10" width="2.85546875" style="2" customWidth="1"/>
    <col min="11" max="11" width="0.28515625" style="2" customWidth="1"/>
    <col min="12" max="12" width="4.7109375" style="2" customWidth="1"/>
    <col min="13" max="13" width="0.28515625" style="2" customWidth="1"/>
    <col min="14" max="14" width="2.85546875" style="2" customWidth="1"/>
    <col min="15" max="15" width="0.42578125" style="2" customWidth="1"/>
    <col min="16" max="16" width="4" style="2" customWidth="1"/>
    <col min="17" max="17" width="5.42578125" style="2" customWidth="1"/>
    <col min="18" max="18" width="0.42578125" customWidth="1"/>
    <col min="19" max="19" width="3.85546875" style="52" customWidth="1"/>
    <col min="20" max="20" width="0.5703125" style="2" customWidth="1"/>
    <col min="21" max="21" width="8.85546875" style="2" customWidth="1"/>
    <col min="22" max="22" width="4.28515625" style="2" customWidth="1"/>
    <col min="23" max="23" width="0.42578125" style="2" customWidth="1"/>
    <col min="24" max="24" width="3.5703125" style="2" customWidth="1"/>
    <col min="25" max="25" width="0.42578125" style="2" customWidth="1"/>
    <col min="26" max="26" width="1.85546875" style="2" customWidth="1"/>
    <col min="27" max="27" width="0.7109375" style="2" customWidth="1"/>
    <col min="28" max="28" width="2.85546875" style="2" customWidth="1"/>
    <col min="29" max="29" width="0.28515625" style="2" customWidth="1"/>
    <col min="30" max="30" width="4.7109375" style="2" customWidth="1"/>
    <col min="31" max="31" width="0.28515625" style="2" customWidth="1"/>
    <col min="32" max="32" width="2.85546875" style="2" customWidth="1"/>
    <col min="33" max="33" width="0.42578125" style="2" customWidth="1"/>
    <col min="34" max="34" width="4" style="2" customWidth="1"/>
    <col min="35" max="35" width="5.42578125" style="2" customWidth="1"/>
    <col min="36" max="36" width="0.42578125" customWidth="1"/>
    <col min="37" max="37" width="0.5703125" customWidth="1"/>
    <col min="38" max="38" width="3.5703125" hidden="1" customWidth="1"/>
    <col min="39" max="16384" width="10.85546875" hidden="1"/>
  </cols>
  <sheetData>
    <row r="1" spans="1:38" ht="6.6" customHeight="1" x14ac:dyDescent="0.25">
      <c r="S1" s="50"/>
      <c r="AL1" t="s">
        <v>102</v>
      </c>
    </row>
    <row r="2" spans="1:38" ht="21.6" customHeight="1" x14ac:dyDescent="0.25">
      <c r="B2" s="153" t="s">
        <v>108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</row>
    <row r="3" spans="1:38" ht="15.6" customHeight="1" x14ac:dyDescent="0.25">
      <c r="B3" s="154" t="str">
        <f>'BD InterCOABQ '!C1</f>
        <v>Plantel 2 Amealco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</row>
    <row r="4" spans="1:38" ht="12.6" customHeight="1" x14ac:dyDescent="0.25">
      <c r="B4" s="192" t="s">
        <v>120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</row>
    <row r="5" spans="1:38" ht="6" customHeight="1" x14ac:dyDescent="0.25"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51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1:38" s="1" customFormat="1" ht="2.4500000000000002" customHeight="1" x14ac:dyDescent="0.25">
      <c r="A6" s="58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52"/>
      <c r="T6" s="6">
        <v>2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8"/>
    </row>
    <row r="7" spans="1:38" ht="13.5" customHeight="1" x14ac:dyDescent="0.25">
      <c r="A7" s="59" t="str">
        <f>1&amp;$AL$1</f>
        <v>1BLV</v>
      </c>
      <c r="B7" s="9"/>
      <c r="C7" s="5"/>
      <c r="D7" s="156" t="s">
        <v>108</v>
      </c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44"/>
      <c r="R7" s="10"/>
      <c r="S7" s="53" t="str">
        <f>2&amp;$AL$1</f>
        <v>2BLV</v>
      </c>
      <c r="T7" s="9"/>
      <c r="U7" s="5"/>
      <c r="V7" s="156" t="s">
        <v>108</v>
      </c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44"/>
      <c r="AJ7" s="10"/>
    </row>
    <row r="8" spans="1:38" ht="9.9499999999999993" customHeight="1" x14ac:dyDescent="0.25">
      <c r="B8" s="9"/>
      <c r="C8" s="5"/>
      <c r="D8" s="156" t="str">
        <f>$B$3</f>
        <v>Plantel 2 Amealco</v>
      </c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45"/>
      <c r="R8" s="10"/>
      <c r="T8" s="9"/>
      <c r="V8" s="156" t="str">
        <f>$B$3</f>
        <v>Plantel 2 Amealco</v>
      </c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45"/>
      <c r="AJ8" s="10"/>
    </row>
    <row r="9" spans="1:38" s="3" customFormat="1" ht="9.6" customHeight="1" x14ac:dyDescent="0.2">
      <c r="A9" s="57"/>
      <c r="B9" s="11"/>
      <c r="C9" s="12"/>
      <c r="D9" s="162" t="str">
        <f>$B$4</f>
        <v>Balonmano Varonil</v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46"/>
      <c r="R9" s="13"/>
      <c r="S9" s="54"/>
      <c r="T9" s="11"/>
      <c r="V9" s="162" t="str">
        <f>$B$4</f>
        <v>Balonmano Varonil</v>
      </c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46"/>
      <c r="AJ9" s="13"/>
    </row>
    <row r="10" spans="1:38" ht="2.1" customHeight="1" x14ac:dyDescent="0.25">
      <c r="B10" s="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0"/>
      <c r="T10" s="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0"/>
    </row>
    <row r="11" spans="1:38" ht="13.5" customHeight="1" x14ac:dyDescent="0.25">
      <c r="B11" s="9"/>
      <c r="C11" s="163"/>
      <c r="D11" s="164"/>
      <c r="E11" s="5"/>
      <c r="F11" s="169" t="str">
        <f>VLOOKUP(A7,'BD InterCOABQ '!$A:P,8,FALSE)&amp;" "&amp;VLOOKUP(A7,'BD InterCOABQ '!$A:P,9,FALSE)&amp;" "&amp;VLOOKUP(A7,'BD InterCOABQ '!$A:P,7,FALSE)</f>
        <v xml:space="preserve">  </v>
      </c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1"/>
      <c r="R11" s="10"/>
      <c r="T11" s="9"/>
      <c r="U11" s="175"/>
      <c r="V11" s="176"/>
      <c r="W11" s="5"/>
      <c r="X11" s="169" t="str">
        <f>VLOOKUP(S7,'BD InterCOABQ '!$A:AH,8,FALSE)&amp;" "&amp;VLOOKUP(S7,'BD InterCOABQ '!$A:AH,9,FALSE)&amp;" "&amp;VLOOKUP(S7,'BD InterCOABQ '!$A:AH,7,FALSE)</f>
        <v xml:space="preserve">  </v>
      </c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1"/>
      <c r="AJ11" s="10"/>
    </row>
    <row r="12" spans="1:38" ht="13.5" customHeight="1" x14ac:dyDescent="0.25">
      <c r="B12" s="9"/>
      <c r="C12" s="165"/>
      <c r="D12" s="166"/>
      <c r="E12" s="5"/>
      <c r="F12" s="172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4"/>
      <c r="R12" s="10"/>
      <c r="T12" s="9"/>
      <c r="U12" s="177"/>
      <c r="V12" s="178"/>
      <c r="W12" s="5"/>
      <c r="X12" s="172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4"/>
      <c r="AJ12" s="10"/>
    </row>
    <row r="13" spans="1:38" s="20" customFormat="1" ht="6.6" customHeight="1" x14ac:dyDescent="0.25">
      <c r="A13" s="60"/>
      <c r="B13" s="18"/>
      <c r="C13" s="165"/>
      <c r="D13" s="166"/>
      <c r="E13" s="17"/>
      <c r="F13" s="157" t="s">
        <v>17</v>
      </c>
      <c r="G13" s="157"/>
      <c r="H13" s="157"/>
      <c r="I13" s="157"/>
      <c r="J13" s="157"/>
      <c r="K13" s="43"/>
      <c r="L13" s="157" t="s">
        <v>18</v>
      </c>
      <c r="M13" s="157"/>
      <c r="N13" s="157"/>
      <c r="O13" s="43"/>
      <c r="P13" s="157" t="s">
        <v>4</v>
      </c>
      <c r="Q13" s="157"/>
      <c r="R13" s="24"/>
      <c r="S13" s="55"/>
      <c r="T13" s="18"/>
      <c r="U13" s="177"/>
      <c r="V13" s="178"/>
      <c r="W13" s="17"/>
      <c r="X13" s="157" t="s">
        <v>17</v>
      </c>
      <c r="Y13" s="157"/>
      <c r="Z13" s="157"/>
      <c r="AA13" s="157"/>
      <c r="AB13" s="157"/>
      <c r="AC13" s="43"/>
      <c r="AD13" s="157" t="s">
        <v>18</v>
      </c>
      <c r="AE13" s="157"/>
      <c r="AF13" s="157"/>
      <c r="AG13" s="43"/>
      <c r="AH13" s="157" t="s">
        <v>4</v>
      </c>
      <c r="AI13" s="157"/>
      <c r="AJ13" s="24"/>
    </row>
    <row r="14" spans="1:38" ht="2.4500000000000002" customHeight="1" x14ac:dyDescent="0.25">
      <c r="B14" s="9"/>
      <c r="C14" s="165"/>
      <c r="D14" s="16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0"/>
      <c r="T14" s="9"/>
      <c r="U14" s="177"/>
      <c r="V14" s="178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10"/>
    </row>
    <row r="15" spans="1:38" ht="12.95" customHeight="1" x14ac:dyDescent="0.25">
      <c r="B15" s="9"/>
      <c r="C15" s="165"/>
      <c r="D15" s="166"/>
      <c r="E15" s="5"/>
      <c r="F15" s="158" t="str">
        <f>IF(VLOOKUP(A7,'BD InterCOABQ '!$A:P,11,FALSE)="","",VLOOKUP(A7,'BD InterCOABQ '!$A:P,11,FALSE))</f>
        <v/>
      </c>
      <c r="G15" s="159"/>
      <c r="H15" s="159"/>
      <c r="I15" s="159"/>
      <c r="J15" s="159"/>
      <c r="K15" s="159"/>
      <c r="L15" s="160"/>
      <c r="M15" s="29"/>
      <c r="N15" s="161" t="str">
        <f>IF(VLOOKUP(A7,'BD InterCOABQ '!$A:P,10,FALSE)="","",VLOOKUP(A7,'BD InterCOABQ '!$A:P,10,FALSE))</f>
        <v/>
      </c>
      <c r="O15" s="161"/>
      <c r="P15" s="161"/>
      <c r="Q15" s="161"/>
      <c r="R15" s="10"/>
      <c r="T15" s="9"/>
      <c r="U15" s="177"/>
      <c r="V15" s="178"/>
      <c r="W15" s="5"/>
      <c r="X15" s="158" t="str">
        <f>IF(VLOOKUP(S7,'BD InterCOABQ '!$A:AH,11,FALSE)="","",VLOOKUP(S7,'BD InterCOABQ '!$A:AH,11,FALSE))</f>
        <v/>
      </c>
      <c r="Y15" s="159"/>
      <c r="Z15" s="159"/>
      <c r="AA15" s="159"/>
      <c r="AB15" s="159"/>
      <c r="AC15" s="159"/>
      <c r="AD15" s="160"/>
      <c r="AE15" s="29"/>
      <c r="AF15" s="161" t="str">
        <f>IF(VLOOKUP(S7,'BD InterCOABQ '!$A:AH,10,FALSE)="","",VLOOKUP(S7,'BD InterCOABQ '!$A:AH,10,FALSE))</f>
        <v/>
      </c>
      <c r="AG15" s="161"/>
      <c r="AH15" s="161"/>
      <c r="AI15" s="161"/>
      <c r="AJ15" s="10"/>
    </row>
    <row r="16" spans="1:38" ht="0.95" customHeight="1" x14ac:dyDescent="0.25">
      <c r="B16" s="9"/>
      <c r="C16" s="165"/>
      <c r="D16" s="166"/>
      <c r="E16" s="5"/>
      <c r="F16" s="5"/>
      <c r="G16" s="5"/>
      <c r="H16" s="5"/>
      <c r="I16" s="5"/>
      <c r="J16" s="5"/>
      <c r="K16" s="5"/>
      <c r="L16" s="4"/>
      <c r="M16" s="4"/>
      <c r="N16" s="4"/>
      <c r="O16" s="4"/>
      <c r="P16" s="4"/>
      <c r="Q16" s="4"/>
      <c r="R16" s="10"/>
      <c r="T16" s="9"/>
      <c r="U16" s="177"/>
      <c r="V16" s="178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10"/>
    </row>
    <row r="17" spans="1:36" s="3" customFormat="1" ht="6.6" customHeight="1" x14ac:dyDescent="0.2">
      <c r="A17" s="57"/>
      <c r="B17" s="11"/>
      <c r="C17" s="165"/>
      <c r="D17" s="166"/>
      <c r="E17" s="12"/>
      <c r="F17" s="157" t="s">
        <v>0</v>
      </c>
      <c r="G17" s="157"/>
      <c r="H17" s="157"/>
      <c r="I17" s="157"/>
      <c r="J17" s="157"/>
      <c r="K17" s="157"/>
      <c r="L17" s="157"/>
      <c r="M17" s="28"/>
      <c r="N17" s="157" t="s">
        <v>9</v>
      </c>
      <c r="O17" s="157"/>
      <c r="P17" s="157"/>
      <c r="Q17" s="157"/>
      <c r="R17" s="13"/>
      <c r="S17" s="54"/>
      <c r="T17" s="11"/>
      <c r="U17" s="177"/>
      <c r="V17" s="178"/>
      <c r="W17" s="12"/>
      <c r="X17" s="157" t="s">
        <v>0</v>
      </c>
      <c r="Y17" s="157"/>
      <c r="Z17" s="157"/>
      <c r="AA17" s="157"/>
      <c r="AB17" s="157"/>
      <c r="AC17" s="157"/>
      <c r="AD17" s="157"/>
      <c r="AE17" s="28"/>
      <c r="AF17" s="157" t="s">
        <v>9</v>
      </c>
      <c r="AG17" s="157"/>
      <c r="AH17" s="157"/>
      <c r="AI17" s="157"/>
      <c r="AJ17" s="13"/>
    </row>
    <row r="18" spans="1:36" ht="0.95" customHeight="1" x14ac:dyDescent="0.25">
      <c r="B18" s="9"/>
      <c r="C18" s="165"/>
      <c r="D18" s="166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0"/>
      <c r="T18" s="9"/>
      <c r="U18" s="177"/>
      <c r="V18" s="178"/>
      <c r="W18" s="5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0"/>
    </row>
    <row r="19" spans="1:36" ht="12.6" customHeight="1" x14ac:dyDescent="0.25">
      <c r="B19" s="9"/>
      <c r="C19" s="165"/>
      <c r="D19" s="166"/>
      <c r="E19" s="5"/>
      <c r="F19" s="181" t="str">
        <f>IF(VLOOKUP(A7,'BD InterCOABQ '!$A:P,14,FALSE)="","",VLOOKUP(A7,'BD InterCOABQ '!$A:P,14,FALSE))</f>
        <v/>
      </c>
      <c r="G19" s="181"/>
      <c r="H19" s="181"/>
      <c r="I19" s="181"/>
      <c r="J19" s="181"/>
      <c r="K19" s="5"/>
      <c r="L19" s="181" t="str">
        <f>IF(VLOOKUP(A7,'BD InterCOABQ '!$A:P,13,FALSE)="","",VLOOKUP(A7,'BD InterCOABQ '!$A:P,13,FALSE))</f>
        <v/>
      </c>
      <c r="M19" s="181"/>
      <c r="N19" s="181"/>
      <c r="O19" s="4"/>
      <c r="P19" s="181" t="str">
        <f>IF(VLOOKUP(A7,'BD InterCOABQ '!$A:P,15,FALSE)="","",VLOOKUP(A7,'BD InterCOABQ '!$A:P,15,FALSE))</f>
        <v/>
      </c>
      <c r="Q19" s="181"/>
      <c r="R19" s="10"/>
      <c r="T19" s="9"/>
      <c r="U19" s="177"/>
      <c r="V19" s="178"/>
      <c r="W19" s="5"/>
      <c r="X19" s="181" t="str">
        <f>IF(VLOOKUP(S7,'BD InterCOABQ '!$A:AH,14,FALSE)="","",VLOOKUP(S7,'BD InterCOABQ '!$A:AH,14,FALSE))</f>
        <v/>
      </c>
      <c r="Y19" s="181"/>
      <c r="Z19" s="181"/>
      <c r="AA19" s="181"/>
      <c r="AB19" s="181"/>
      <c r="AC19" s="5"/>
      <c r="AD19" s="181" t="str">
        <f>IF(VLOOKUP(S7,'BD InterCOABQ '!$A:AH,13,FALSE)="","",VLOOKUP(S7,'BD InterCOABQ '!$A:AH,13,FALSE))</f>
        <v/>
      </c>
      <c r="AE19" s="181"/>
      <c r="AF19" s="181"/>
      <c r="AG19" s="4"/>
      <c r="AH19" s="181" t="str">
        <f>IF(VLOOKUP(S7,'BD InterCOABQ '!$A:AH,15,FALSE)="","",VLOOKUP(S7,'BD InterCOABQ '!$A:AH,15,FALSE))</f>
        <v/>
      </c>
      <c r="AI19" s="181"/>
      <c r="AJ19" s="10"/>
    </row>
    <row r="20" spans="1:36" ht="1.5" customHeight="1" x14ac:dyDescent="0.25">
      <c r="B20" s="9"/>
      <c r="C20" s="165"/>
      <c r="D20" s="166"/>
      <c r="E20" s="5"/>
      <c r="F20" s="4"/>
      <c r="G20" s="4"/>
      <c r="H20" s="4"/>
      <c r="I20" s="5"/>
      <c r="J20" s="5"/>
      <c r="K20" s="5"/>
      <c r="L20" s="4"/>
      <c r="M20" s="4"/>
      <c r="N20" s="4"/>
      <c r="O20" s="4"/>
      <c r="P20" s="4"/>
      <c r="Q20" s="4"/>
      <c r="R20" s="10"/>
      <c r="T20" s="9"/>
      <c r="U20" s="177"/>
      <c r="V20" s="178"/>
      <c r="W20" s="5"/>
      <c r="X20" s="4"/>
      <c r="Y20" s="4"/>
      <c r="Z20" s="4"/>
      <c r="AA20" s="5"/>
      <c r="AB20" s="5"/>
      <c r="AC20" s="5"/>
      <c r="AD20" s="4"/>
      <c r="AE20" s="4"/>
      <c r="AF20" s="4"/>
      <c r="AG20" s="4"/>
      <c r="AH20" s="4"/>
      <c r="AI20" s="4"/>
      <c r="AJ20" s="10"/>
    </row>
    <row r="21" spans="1:36" s="21" customFormat="1" ht="6.6" customHeight="1" x14ac:dyDescent="0.25">
      <c r="A21" s="61"/>
      <c r="B21" s="25"/>
      <c r="C21" s="165"/>
      <c r="D21" s="166"/>
      <c r="E21" s="22"/>
      <c r="F21" s="157" t="s">
        <v>89</v>
      </c>
      <c r="G21" s="157"/>
      <c r="H21" s="157"/>
      <c r="I21" s="157"/>
      <c r="J21" s="157"/>
      <c r="K21" s="43"/>
      <c r="L21" s="157" t="s">
        <v>19</v>
      </c>
      <c r="M21" s="157"/>
      <c r="N21" s="157"/>
      <c r="O21" s="43"/>
      <c r="P21" s="157" t="s">
        <v>10</v>
      </c>
      <c r="Q21" s="157"/>
      <c r="R21" s="26"/>
      <c r="S21" s="56"/>
      <c r="T21" s="25"/>
      <c r="U21" s="177"/>
      <c r="V21" s="178"/>
      <c r="W21" s="22"/>
      <c r="X21" s="157" t="s">
        <v>89</v>
      </c>
      <c r="Y21" s="157"/>
      <c r="Z21" s="157"/>
      <c r="AA21" s="157"/>
      <c r="AB21" s="157"/>
      <c r="AC21" s="43"/>
      <c r="AD21" s="157" t="s">
        <v>19</v>
      </c>
      <c r="AE21" s="157"/>
      <c r="AF21" s="157"/>
      <c r="AG21" s="43"/>
      <c r="AH21" s="157" t="s">
        <v>10</v>
      </c>
      <c r="AI21" s="157"/>
      <c r="AJ21" s="26"/>
    </row>
    <row r="22" spans="1:36" ht="5.0999999999999996" customHeight="1" x14ac:dyDescent="0.25">
      <c r="B22" s="9"/>
      <c r="C22" s="165"/>
      <c r="D22" s="166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0"/>
      <c r="T22" s="9"/>
      <c r="U22" s="177"/>
      <c r="V22" s="178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10"/>
    </row>
    <row r="23" spans="1:36" ht="6.6" customHeight="1" x14ac:dyDescent="0.25">
      <c r="B23" s="9"/>
      <c r="C23" s="167"/>
      <c r="D23" s="168"/>
      <c r="E23" s="27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0"/>
      <c r="T23" s="9"/>
      <c r="U23" s="179"/>
      <c r="V23" s="180"/>
      <c r="W23" s="27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0"/>
    </row>
    <row r="24" spans="1:36" ht="0.95" customHeight="1" x14ac:dyDescent="0.25">
      <c r="B24" s="9"/>
      <c r="C24" s="4"/>
      <c r="D24" s="4"/>
      <c r="E24" s="27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0"/>
      <c r="T24" s="9"/>
      <c r="U24" s="4"/>
      <c r="V24" s="4"/>
      <c r="W24" s="27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0"/>
    </row>
    <row r="25" spans="1:36" ht="18" customHeight="1" x14ac:dyDescent="0.25">
      <c r="B25" s="9"/>
      <c r="C25" s="183" t="str">
        <f>IF(VLOOKUP(A7,'BD InterCOABQ '!$A:P,12,FALSE)="","",VLOOKUP(A7,'BD InterCOABQ '!$A:P,12,FALSE))</f>
        <v/>
      </c>
      <c r="D25" s="184"/>
      <c r="E25" s="4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0"/>
      <c r="T25" s="9"/>
      <c r="U25" s="183" t="str">
        <f>IF(VLOOKUP(S7,'BD InterCOABQ '!$A:AH,12,FALSE)="","",VLOOKUP(S7,'BD InterCOABQ '!$A:AH,12,FALSE))</f>
        <v/>
      </c>
      <c r="V25" s="184"/>
      <c r="W25" s="4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0"/>
    </row>
    <row r="26" spans="1:36" ht="5.45" customHeight="1" x14ac:dyDescent="0.25">
      <c r="B26" s="14"/>
      <c r="C26" s="185" t="s">
        <v>7</v>
      </c>
      <c r="D26" s="185"/>
      <c r="E26" s="15"/>
      <c r="F26" s="185" t="s">
        <v>20</v>
      </c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6"/>
      <c r="T26" s="14"/>
      <c r="U26" s="185" t="s">
        <v>7</v>
      </c>
      <c r="V26" s="185"/>
      <c r="W26" s="15"/>
      <c r="X26" s="185" t="s">
        <v>20</v>
      </c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6"/>
    </row>
    <row r="27" spans="1:36" ht="9" customHeight="1" x14ac:dyDescent="0.25"/>
    <row r="28" spans="1:36" s="1" customFormat="1" ht="2.4500000000000002" customHeight="1" x14ac:dyDescent="0.25">
      <c r="A28" s="58"/>
      <c r="B28" s="6">
        <v>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  <c r="S28" s="52"/>
      <c r="T28" s="6">
        <v>4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8"/>
    </row>
    <row r="29" spans="1:36" ht="13.5" customHeight="1" x14ac:dyDescent="0.25">
      <c r="A29" s="57" t="str">
        <f>3&amp;AL$1</f>
        <v>3BLV</v>
      </c>
      <c r="B29" s="9"/>
      <c r="C29" s="5"/>
      <c r="D29" s="156" t="s">
        <v>108</v>
      </c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44"/>
      <c r="R29" s="10"/>
      <c r="S29" s="53" t="str">
        <f>4&amp;$AL$1</f>
        <v>4BLV</v>
      </c>
      <c r="T29" s="9"/>
      <c r="U29" s="5"/>
      <c r="V29" s="156" t="s">
        <v>108</v>
      </c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44"/>
      <c r="AJ29" s="10"/>
    </row>
    <row r="30" spans="1:36" ht="9.9499999999999993" customHeight="1" x14ac:dyDescent="0.25">
      <c r="B30" s="9"/>
      <c r="C30" s="5"/>
      <c r="D30" s="156" t="str">
        <f>$B$3</f>
        <v>Plantel 2 Amealco</v>
      </c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45"/>
      <c r="R30" s="10"/>
      <c r="T30" s="9"/>
      <c r="V30" s="156" t="str">
        <f>$B$3</f>
        <v>Plantel 2 Amealco</v>
      </c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45"/>
      <c r="AJ30" s="10"/>
    </row>
    <row r="31" spans="1:36" s="3" customFormat="1" ht="9.6" customHeight="1" x14ac:dyDescent="0.2">
      <c r="A31" s="57"/>
      <c r="B31" s="11"/>
      <c r="C31" s="12"/>
      <c r="D31" s="162" t="str">
        <f>$B$4</f>
        <v>Balonmano Varonil</v>
      </c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46"/>
      <c r="R31" s="13"/>
      <c r="S31" s="54"/>
      <c r="T31" s="11"/>
      <c r="V31" s="162" t="str">
        <f>$B$4</f>
        <v>Balonmano Varonil</v>
      </c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46"/>
      <c r="AJ31" s="13"/>
    </row>
    <row r="32" spans="1:36" ht="2.1" customHeight="1" x14ac:dyDescent="0.25">
      <c r="B32" s="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0"/>
      <c r="T32" s="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0"/>
    </row>
    <row r="33" spans="1:36" ht="13.5" customHeight="1" x14ac:dyDescent="0.25">
      <c r="B33" s="9"/>
      <c r="C33" s="163"/>
      <c r="D33" s="164"/>
      <c r="E33" s="5"/>
      <c r="F33" s="169" t="str">
        <f>VLOOKUP(A29,'BD InterCOABQ '!$A:P,8,FALSE)&amp;" "&amp;VLOOKUP(A29,'BD InterCOABQ '!$A:P,9,FALSE)&amp;" "&amp;VLOOKUP(A29,'BD InterCOABQ '!$A:P,7,FALSE)</f>
        <v xml:space="preserve">  </v>
      </c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1"/>
      <c r="R33" s="10"/>
      <c r="T33" s="9"/>
      <c r="U33" s="163"/>
      <c r="V33" s="164"/>
      <c r="W33" s="5"/>
      <c r="X33" s="169" t="str">
        <f>VLOOKUP(S29,'BD InterCOABQ '!$A:AH,8,FALSE)&amp;" "&amp;VLOOKUP(S29,'BD InterCOABQ '!$A:AH,9,FALSE)&amp;" "&amp;VLOOKUP(S29,'BD InterCOABQ '!$A:AH,7,FALSE)</f>
        <v xml:space="preserve">  </v>
      </c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1"/>
      <c r="AJ33" s="10"/>
    </row>
    <row r="34" spans="1:36" ht="13.5" customHeight="1" x14ac:dyDescent="0.25">
      <c r="B34" s="9"/>
      <c r="C34" s="165"/>
      <c r="D34" s="166"/>
      <c r="E34" s="5"/>
      <c r="F34" s="172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4"/>
      <c r="R34" s="10"/>
      <c r="T34" s="9"/>
      <c r="U34" s="165"/>
      <c r="V34" s="166"/>
      <c r="W34" s="5"/>
      <c r="X34" s="172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4"/>
      <c r="AJ34" s="10"/>
    </row>
    <row r="35" spans="1:36" s="20" customFormat="1" ht="6.6" customHeight="1" x14ac:dyDescent="0.25">
      <c r="A35" s="60"/>
      <c r="B35" s="18"/>
      <c r="C35" s="165"/>
      <c r="D35" s="166"/>
      <c r="E35" s="17"/>
      <c r="F35" s="157" t="s">
        <v>17</v>
      </c>
      <c r="G35" s="157"/>
      <c r="H35" s="157"/>
      <c r="I35" s="157"/>
      <c r="J35" s="157"/>
      <c r="K35" s="43"/>
      <c r="L35" s="157" t="s">
        <v>18</v>
      </c>
      <c r="M35" s="157"/>
      <c r="N35" s="157"/>
      <c r="O35" s="43"/>
      <c r="P35" s="157" t="s">
        <v>4</v>
      </c>
      <c r="Q35" s="157"/>
      <c r="R35" s="24"/>
      <c r="S35" s="55"/>
      <c r="T35" s="18"/>
      <c r="U35" s="165"/>
      <c r="V35" s="166"/>
      <c r="W35" s="17"/>
      <c r="X35" s="157" t="s">
        <v>17</v>
      </c>
      <c r="Y35" s="157"/>
      <c r="Z35" s="157"/>
      <c r="AA35" s="157"/>
      <c r="AB35" s="157"/>
      <c r="AC35" s="43"/>
      <c r="AD35" s="157" t="s">
        <v>18</v>
      </c>
      <c r="AE35" s="157"/>
      <c r="AF35" s="157"/>
      <c r="AG35" s="43"/>
      <c r="AH35" s="157" t="s">
        <v>4</v>
      </c>
      <c r="AI35" s="157"/>
      <c r="AJ35" s="24"/>
    </row>
    <row r="36" spans="1:36" ht="2.4500000000000002" customHeight="1" x14ac:dyDescent="0.25">
      <c r="B36" s="9"/>
      <c r="C36" s="165"/>
      <c r="D36" s="16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0"/>
      <c r="T36" s="9"/>
      <c r="U36" s="165"/>
      <c r="V36" s="166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10"/>
    </row>
    <row r="37" spans="1:36" ht="12.95" customHeight="1" x14ac:dyDescent="0.25">
      <c r="B37" s="9"/>
      <c r="C37" s="165"/>
      <c r="D37" s="166"/>
      <c r="E37" s="5"/>
      <c r="F37" s="158" t="str">
        <f>IF(VLOOKUP(A29,'BD InterCOABQ '!$A:P,11,FALSE)="","",VLOOKUP(A29,'BD InterCOABQ '!$A:P,11,FALSE))</f>
        <v/>
      </c>
      <c r="G37" s="159"/>
      <c r="H37" s="159"/>
      <c r="I37" s="159"/>
      <c r="J37" s="159"/>
      <c r="K37" s="159"/>
      <c r="L37" s="160"/>
      <c r="M37" s="29"/>
      <c r="N37" s="161" t="str">
        <f>IF(VLOOKUP(A29,'BD InterCOABQ '!$A:P,10,FALSE)="","",VLOOKUP(A29,'BD InterCOABQ '!$A:P,10,FALSE))</f>
        <v/>
      </c>
      <c r="O37" s="161"/>
      <c r="P37" s="161"/>
      <c r="Q37" s="161"/>
      <c r="R37" s="10"/>
      <c r="T37" s="9"/>
      <c r="U37" s="165"/>
      <c r="V37" s="166"/>
      <c r="W37" s="5"/>
      <c r="X37" s="158" t="str">
        <f>IF(VLOOKUP(S29,'BD InterCOABQ '!$A:AH,11,FALSE)="","",VLOOKUP(S29,'BD InterCOABQ '!$A:AH,11,FALSE))</f>
        <v/>
      </c>
      <c r="Y37" s="159"/>
      <c r="Z37" s="159"/>
      <c r="AA37" s="159"/>
      <c r="AB37" s="159"/>
      <c r="AC37" s="159"/>
      <c r="AD37" s="160"/>
      <c r="AE37" s="29"/>
      <c r="AF37" s="161" t="str">
        <f>IF(VLOOKUP(S29,'BD InterCOABQ '!$A:AH,10,FALSE)="","",VLOOKUP(S29,'BD InterCOABQ '!$A:AH,10,FALSE))</f>
        <v/>
      </c>
      <c r="AG37" s="161"/>
      <c r="AH37" s="161"/>
      <c r="AI37" s="161"/>
      <c r="AJ37" s="10"/>
    </row>
    <row r="38" spans="1:36" ht="0.95" customHeight="1" x14ac:dyDescent="0.25">
      <c r="B38" s="9"/>
      <c r="C38" s="165"/>
      <c r="D38" s="166"/>
      <c r="E38" s="5"/>
      <c r="F38" s="5"/>
      <c r="G38" s="5"/>
      <c r="H38" s="5"/>
      <c r="I38" s="5"/>
      <c r="J38" s="5"/>
      <c r="K38" s="5"/>
      <c r="L38" s="4"/>
      <c r="M38" s="4"/>
      <c r="N38" s="4"/>
      <c r="O38" s="4"/>
      <c r="P38" s="4"/>
      <c r="Q38" s="4"/>
      <c r="R38" s="10"/>
      <c r="T38" s="9"/>
      <c r="U38" s="165"/>
      <c r="V38" s="166"/>
      <c r="W38" s="5"/>
      <c r="X38" s="5"/>
      <c r="Y38" s="5"/>
      <c r="Z38" s="5"/>
      <c r="AA38" s="5"/>
      <c r="AB38" s="5"/>
      <c r="AC38" s="5"/>
      <c r="AD38" s="4"/>
      <c r="AE38" s="4"/>
      <c r="AF38" s="4"/>
      <c r="AG38" s="4"/>
      <c r="AH38" s="4"/>
      <c r="AI38" s="4"/>
      <c r="AJ38" s="10"/>
    </row>
    <row r="39" spans="1:36" s="3" customFormat="1" ht="6.6" customHeight="1" x14ac:dyDescent="0.2">
      <c r="A39" s="57"/>
      <c r="B39" s="11"/>
      <c r="C39" s="165"/>
      <c r="D39" s="166"/>
      <c r="E39" s="12"/>
      <c r="F39" s="157" t="s">
        <v>0</v>
      </c>
      <c r="G39" s="157"/>
      <c r="H39" s="157"/>
      <c r="I39" s="157"/>
      <c r="J39" s="157"/>
      <c r="K39" s="157"/>
      <c r="L39" s="157"/>
      <c r="M39" s="28"/>
      <c r="N39" s="157" t="s">
        <v>9</v>
      </c>
      <c r="O39" s="157"/>
      <c r="P39" s="157"/>
      <c r="Q39" s="157"/>
      <c r="R39" s="13"/>
      <c r="S39" s="54"/>
      <c r="T39" s="11"/>
      <c r="U39" s="165"/>
      <c r="V39" s="166"/>
      <c r="W39" s="12"/>
      <c r="X39" s="157" t="s">
        <v>0</v>
      </c>
      <c r="Y39" s="157"/>
      <c r="Z39" s="157"/>
      <c r="AA39" s="157"/>
      <c r="AB39" s="157"/>
      <c r="AC39" s="157"/>
      <c r="AD39" s="157"/>
      <c r="AE39" s="28"/>
      <c r="AF39" s="157" t="s">
        <v>9</v>
      </c>
      <c r="AG39" s="157"/>
      <c r="AH39" s="157"/>
      <c r="AI39" s="157"/>
      <c r="AJ39" s="13"/>
    </row>
    <row r="40" spans="1:36" ht="0.95" customHeight="1" x14ac:dyDescent="0.25">
      <c r="B40" s="9"/>
      <c r="C40" s="165"/>
      <c r="D40" s="166"/>
      <c r="E40" s="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0"/>
      <c r="T40" s="9"/>
      <c r="U40" s="165"/>
      <c r="V40" s="166"/>
      <c r="W40" s="5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10"/>
    </row>
    <row r="41" spans="1:36" ht="12.6" customHeight="1" x14ac:dyDescent="0.25">
      <c r="B41" s="9"/>
      <c r="C41" s="165"/>
      <c r="D41" s="166"/>
      <c r="E41" s="5"/>
      <c r="F41" s="181" t="str">
        <f>IF(VLOOKUP(A29,'BD InterCOABQ '!$A:P,14,FALSE)="","",VLOOKUP(A29,'BD InterCOABQ '!$A:P,14,FALSE))</f>
        <v/>
      </c>
      <c r="G41" s="181"/>
      <c r="H41" s="181"/>
      <c r="I41" s="181"/>
      <c r="J41" s="181"/>
      <c r="K41" s="5"/>
      <c r="L41" s="181" t="str">
        <f>IF(VLOOKUP(A29,'BD InterCOABQ '!$A:P,13,FALSE)="","",VLOOKUP(A29,'BD InterCOABQ '!$A:P,13,FALSE))</f>
        <v/>
      </c>
      <c r="M41" s="181"/>
      <c r="N41" s="181"/>
      <c r="O41" s="4"/>
      <c r="P41" s="181" t="str">
        <f>IF(VLOOKUP(A29,'BD InterCOABQ '!$A:P,15,FALSE)="","",VLOOKUP(A29,'BD InterCOABQ '!$A:P,15,FALSE))</f>
        <v/>
      </c>
      <c r="Q41" s="181"/>
      <c r="R41" s="10"/>
      <c r="T41" s="9"/>
      <c r="U41" s="165"/>
      <c r="V41" s="166"/>
      <c r="W41" s="5"/>
      <c r="X41" s="181" t="str">
        <f>IF(VLOOKUP(S29,'BD InterCOABQ '!$A:AH,14,FALSE)="","",VLOOKUP(S29,'BD InterCOABQ '!$A:AH,14,FALSE))</f>
        <v/>
      </c>
      <c r="Y41" s="181"/>
      <c r="Z41" s="181"/>
      <c r="AA41" s="181"/>
      <c r="AB41" s="181"/>
      <c r="AC41" s="5"/>
      <c r="AD41" s="181" t="str">
        <f>IF(VLOOKUP(S29,'BD InterCOABQ '!$A:AH,13,FALSE)="","",VLOOKUP(S29,'BD InterCOABQ '!$A:AH,13,FALSE))</f>
        <v/>
      </c>
      <c r="AE41" s="181"/>
      <c r="AF41" s="181"/>
      <c r="AG41" s="4"/>
      <c r="AH41" s="181" t="str">
        <f>IF(VLOOKUP(S29,'BD InterCOABQ '!$A:AH,15,FALSE)="","",VLOOKUP(S29,'BD InterCOABQ '!$A:AH,15,FALSE))</f>
        <v/>
      </c>
      <c r="AI41" s="181"/>
      <c r="AJ41" s="10"/>
    </row>
    <row r="42" spans="1:36" ht="1.5" customHeight="1" x14ac:dyDescent="0.25">
      <c r="B42" s="9"/>
      <c r="C42" s="165"/>
      <c r="D42" s="166"/>
      <c r="E42" s="5"/>
      <c r="F42" s="4"/>
      <c r="G42" s="4"/>
      <c r="H42" s="4"/>
      <c r="I42" s="5"/>
      <c r="J42" s="5"/>
      <c r="K42" s="5"/>
      <c r="L42" s="4"/>
      <c r="M42" s="4"/>
      <c r="N42" s="4"/>
      <c r="O42" s="4"/>
      <c r="P42" s="4"/>
      <c r="Q42" s="4"/>
      <c r="R42" s="10"/>
      <c r="T42" s="9"/>
      <c r="U42" s="165"/>
      <c r="V42" s="166"/>
      <c r="W42" s="5"/>
      <c r="X42" s="4"/>
      <c r="Y42" s="4"/>
      <c r="Z42" s="4"/>
      <c r="AA42" s="5"/>
      <c r="AB42" s="5"/>
      <c r="AC42" s="5"/>
      <c r="AD42" s="4"/>
      <c r="AE42" s="4"/>
      <c r="AF42" s="4"/>
      <c r="AG42" s="4"/>
      <c r="AH42" s="4"/>
      <c r="AI42" s="4"/>
      <c r="AJ42" s="10"/>
    </row>
    <row r="43" spans="1:36" s="21" customFormat="1" ht="6.6" customHeight="1" x14ac:dyDescent="0.25">
      <c r="A43" s="61"/>
      <c r="B43" s="25"/>
      <c r="C43" s="165"/>
      <c r="D43" s="166"/>
      <c r="E43" s="22"/>
      <c r="F43" s="157" t="s">
        <v>89</v>
      </c>
      <c r="G43" s="157"/>
      <c r="H43" s="157"/>
      <c r="I43" s="157"/>
      <c r="J43" s="157"/>
      <c r="K43" s="43"/>
      <c r="L43" s="157" t="s">
        <v>19</v>
      </c>
      <c r="M43" s="157"/>
      <c r="N43" s="157"/>
      <c r="O43" s="43"/>
      <c r="P43" s="157" t="s">
        <v>10</v>
      </c>
      <c r="Q43" s="157"/>
      <c r="R43" s="26"/>
      <c r="S43" s="56"/>
      <c r="T43" s="25"/>
      <c r="U43" s="165"/>
      <c r="V43" s="166"/>
      <c r="W43" s="22"/>
      <c r="X43" s="157" t="s">
        <v>89</v>
      </c>
      <c r="Y43" s="157"/>
      <c r="Z43" s="157"/>
      <c r="AA43" s="157"/>
      <c r="AB43" s="157"/>
      <c r="AC43" s="43"/>
      <c r="AD43" s="157" t="s">
        <v>19</v>
      </c>
      <c r="AE43" s="157"/>
      <c r="AF43" s="157"/>
      <c r="AG43" s="43"/>
      <c r="AH43" s="157" t="s">
        <v>10</v>
      </c>
      <c r="AI43" s="157"/>
      <c r="AJ43" s="26"/>
    </row>
    <row r="44" spans="1:36" ht="5.0999999999999996" customHeight="1" x14ac:dyDescent="0.25">
      <c r="B44" s="9"/>
      <c r="C44" s="165"/>
      <c r="D44" s="16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0"/>
      <c r="T44" s="9"/>
      <c r="U44" s="165"/>
      <c r="V44" s="166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10"/>
    </row>
    <row r="45" spans="1:36" ht="6.6" customHeight="1" x14ac:dyDescent="0.25">
      <c r="B45" s="9"/>
      <c r="C45" s="167"/>
      <c r="D45" s="168"/>
      <c r="E45" s="27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0"/>
      <c r="T45" s="9"/>
      <c r="U45" s="167"/>
      <c r="V45" s="168"/>
      <c r="W45" s="27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0"/>
    </row>
    <row r="46" spans="1:36" ht="0.95" customHeight="1" x14ac:dyDescent="0.25">
      <c r="B46" s="9"/>
      <c r="C46" s="4"/>
      <c r="D46" s="4"/>
      <c r="E46" s="27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0"/>
      <c r="T46" s="9"/>
      <c r="U46" s="4"/>
      <c r="V46" s="4"/>
      <c r="W46" s="27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0"/>
    </row>
    <row r="47" spans="1:36" ht="18" customHeight="1" x14ac:dyDescent="0.25">
      <c r="B47" s="9"/>
      <c r="C47" s="183" t="str">
        <f>IF(VLOOKUP(A29,'BD InterCOABQ '!$A:P,12,FALSE)="","",VLOOKUP(A29,'BD InterCOABQ '!$A:P,12,FALSE))</f>
        <v/>
      </c>
      <c r="D47" s="184"/>
      <c r="E47" s="4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0"/>
      <c r="T47" s="9"/>
      <c r="U47" s="183" t="str">
        <f>IF(VLOOKUP(S29,'BD InterCOABQ '!$A:AH,12,FALSE)="","",VLOOKUP(S29,'BD InterCOABQ '!$A:AH,12,FALSE))</f>
        <v/>
      </c>
      <c r="V47" s="184"/>
      <c r="W47" s="4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0"/>
    </row>
    <row r="48" spans="1:36" ht="5.45" customHeight="1" x14ac:dyDescent="0.25">
      <c r="B48" s="14"/>
      <c r="C48" s="185" t="s">
        <v>7</v>
      </c>
      <c r="D48" s="185"/>
      <c r="E48" s="15"/>
      <c r="F48" s="185" t="s">
        <v>20</v>
      </c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6"/>
      <c r="T48" s="14"/>
      <c r="U48" s="185" t="s">
        <v>7</v>
      </c>
      <c r="V48" s="185"/>
      <c r="W48" s="15"/>
      <c r="X48" s="185" t="s">
        <v>20</v>
      </c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6"/>
    </row>
    <row r="49" spans="1:36" ht="9" customHeight="1" x14ac:dyDescent="0.25"/>
    <row r="50" spans="1:36" s="1" customFormat="1" ht="2.4500000000000002" customHeight="1" x14ac:dyDescent="0.25">
      <c r="A50" s="58"/>
      <c r="B50" s="6">
        <v>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8"/>
      <c r="S50" s="52"/>
      <c r="T50" s="6">
        <v>6</v>
      </c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8"/>
    </row>
    <row r="51" spans="1:36" ht="13.5" customHeight="1" x14ac:dyDescent="0.25">
      <c r="A51" s="57" t="str">
        <f>5&amp;AL$1</f>
        <v>5BLV</v>
      </c>
      <c r="B51" s="9"/>
      <c r="C51" s="5"/>
      <c r="D51" s="156" t="s">
        <v>108</v>
      </c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44"/>
      <c r="R51" s="10"/>
      <c r="S51" s="53" t="str">
        <f>6&amp;$AL$1</f>
        <v>6BLV</v>
      </c>
      <c r="T51" s="9"/>
      <c r="U51" s="5"/>
      <c r="V51" s="156" t="s">
        <v>108</v>
      </c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44"/>
      <c r="AJ51" s="10"/>
    </row>
    <row r="52" spans="1:36" ht="9.9499999999999993" customHeight="1" x14ac:dyDescent="0.25">
      <c r="B52" s="9"/>
      <c r="C52" s="5"/>
      <c r="D52" s="156" t="str">
        <f>$B$3</f>
        <v>Plantel 2 Amealco</v>
      </c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45"/>
      <c r="R52" s="10"/>
      <c r="T52" s="9"/>
      <c r="V52" s="156" t="str">
        <f>$B$3</f>
        <v>Plantel 2 Amealco</v>
      </c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45"/>
      <c r="AJ52" s="10"/>
    </row>
    <row r="53" spans="1:36" s="3" customFormat="1" ht="9.6" customHeight="1" x14ac:dyDescent="0.2">
      <c r="A53" s="57"/>
      <c r="B53" s="11"/>
      <c r="C53" s="12"/>
      <c r="D53" s="162" t="str">
        <f>$B$4</f>
        <v>Balonmano Varonil</v>
      </c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46"/>
      <c r="R53" s="13"/>
      <c r="S53" s="54"/>
      <c r="T53" s="11"/>
      <c r="V53" s="162" t="str">
        <f>$B$4</f>
        <v>Balonmano Varonil</v>
      </c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46"/>
      <c r="AJ53" s="13"/>
    </row>
    <row r="54" spans="1:36" ht="2.1" customHeight="1" x14ac:dyDescent="0.25">
      <c r="B54" s="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0"/>
      <c r="T54" s="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0"/>
    </row>
    <row r="55" spans="1:36" ht="13.5" customHeight="1" x14ac:dyDescent="0.25">
      <c r="B55" s="9"/>
      <c r="C55" s="163"/>
      <c r="D55" s="164"/>
      <c r="E55" s="5"/>
      <c r="F55" s="169" t="str">
        <f>VLOOKUP(A51,'BD InterCOABQ '!$A:P,8,FALSE)&amp;" "&amp;VLOOKUP(A51,'BD InterCOABQ '!$A:P,9,FALSE)&amp;" "&amp;VLOOKUP(A51,'BD InterCOABQ '!$A:P,7,FALSE)</f>
        <v xml:space="preserve">  </v>
      </c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1"/>
      <c r="R55" s="10"/>
      <c r="T55" s="9"/>
      <c r="U55" s="163"/>
      <c r="V55" s="164"/>
      <c r="W55" s="5"/>
      <c r="X55" s="169" t="str">
        <f>VLOOKUP(S51,'BD InterCOABQ '!$A:AH,8,FALSE)&amp;" "&amp;VLOOKUP(S51,'BD InterCOABQ '!$A:AH,9,FALSE)&amp;" "&amp;VLOOKUP(S51,'BD InterCOABQ '!$A:AH,7,FALSE)</f>
        <v xml:space="preserve">  </v>
      </c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1"/>
      <c r="AJ55" s="10"/>
    </row>
    <row r="56" spans="1:36" ht="13.5" customHeight="1" x14ac:dyDescent="0.25">
      <c r="B56" s="9"/>
      <c r="C56" s="165"/>
      <c r="D56" s="166"/>
      <c r="E56" s="5"/>
      <c r="F56" s="172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4"/>
      <c r="R56" s="10"/>
      <c r="T56" s="9"/>
      <c r="U56" s="165"/>
      <c r="V56" s="166"/>
      <c r="W56" s="5"/>
      <c r="X56" s="172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4"/>
      <c r="AJ56" s="10"/>
    </row>
    <row r="57" spans="1:36" s="20" customFormat="1" ht="6.6" customHeight="1" x14ac:dyDescent="0.25">
      <c r="A57" s="60"/>
      <c r="B57" s="18"/>
      <c r="C57" s="165"/>
      <c r="D57" s="166"/>
      <c r="E57" s="17"/>
      <c r="F57" s="157" t="s">
        <v>17</v>
      </c>
      <c r="G57" s="157"/>
      <c r="H57" s="157"/>
      <c r="I57" s="157"/>
      <c r="J57" s="157"/>
      <c r="K57" s="43"/>
      <c r="L57" s="157" t="s">
        <v>18</v>
      </c>
      <c r="M57" s="157"/>
      <c r="N57" s="157"/>
      <c r="O57" s="43"/>
      <c r="P57" s="157" t="s">
        <v>4</v>
      </c>
      <c r="Q57" s="157"/>
      <c r="R57" s="24"/>
      <c r="S57" s="55"/>
      <c r="T57" s="18"/>
      <c r="U57" s="165"/>
      <c r="V57" s="166"/>
      <c r="W57" s="17"/>
      <c r="X57" s="157" t="s">
        <v>17</v>
      </c>
      <c r="Y57" s="157"/>
      <c r="Z57" s="157"/>
      <c r="AA57" s="157"/>
      <c r="AB57" s="157"/>
      <c r="AC57" s="43"/>
      <c r="AD57" s="157" t="s">
        <v>18</v>
      </c>
      <c r="AE57" s="157"/>
      <c r="AF57" s="157"/>
      <c r="AG57" s="43"/>
      <c r="AH57" s="157" t="s">
        <v>4</v>
      </c>
      <c r="AI57" s="157"/>
      <c r="AJ57" s="24"/>
    </row>
    <row r="58" spans="1:36" ht="2.4500000000000002" customHeight="1" x14ac:dyDescent="0.25">
      <c r="B58" s="9"/>
      <c r="C58" s="165"/>
      <c r="D58" s="16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10"/>
      <c r="T58" s="9"/>
      <c r="U58" s="165"/>
      <c r="V58" s="166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10"/>
    </row>
    <row r="59" spans="1:36" ht="12.95" customHeight="1" x14ac:dyDescent="0.25">
      <c r="B59" s="9"/>
      <c r="C59" s="165"/>
      <c r="D59" s="166"/>
      <c r="E59" s="5"/>
      <c r="F59" s="158" t="str">
        <f>IF(VLOOKUP(A51,'BD InterCOABQ '!$A:P,11,FALSE)="","",VLOOKUP(A51,'BD InterCOABQ '!$A:P,11,FALSE))</f>
        <v/>
      </c>
      <c r="G59" s="159"/>
      <c r="H59" s="159"/>
      <c r="I59" s="159"/>
      <c r="J59" s="159"/>
      <c r="K59" s="159"/>
      <c r="L59" s="160"/>
      <c r="M59" s="29"/>
      <c r="N59" s="161" t="str">
        <f>IF(VLOOKUP(A51,'BD InterCOABQ '!$A:P,10,FALSE)="","",VLOOKUP(A51,'BD InterCOABQ '!$A:P,10,FALSE))</f>
        <v/>
      </c>
      <c r="O59" s="161"/>
      <c r="P59" s="161"/>
      <c r="Q59" s="161"/>
      <c r="R59" s="10"/>
      <c r="T59" s="9"/>
      <c r="U59" s="165"/>
      <c r="V59" s="166"/>
      <c r="W59" s="5"/>
      <c r="X59" s="158" t="str">
        <f>IF(VLOOKUP(S51,'BD InterCOABQ '!$A:AH,11,FALSE)="","",VLOOKUP(S51,'BD InterCOABQ '!$A:AH,11,FALSE))</f>
        <v/>
      </c>
      <c r="Y59" s="159"/>
      <c r="Z59" s="159"/>
      <c r="AA59" s="159"/>
      <c r="AB59" s="159"/>
      <c r="AC59" s="159"/>
      <c r="AD59" s="160"/>
      <c r="AE59" s="29"/>
      <c r="AF59" s="161" t="str">
        <f>IF(VLOOKUP(S51,'BD InterCOABQ '!$A:AH,10,FALSE)="","",VLOOKUP(S51,'BD InterCOABQ '!$A:AH,10,FALSE))</f>
        <v/>
      </c>
      <c r="AG59" s="161"/>
      <c r="AH59" s="161"/>
      <c r="AI59" s="161"/>
      <c r="AJ59" s="10"/>
    </row>
    <row r="60" spans="1:36" ht="0.95" customHeight="1" x14ac:dyDescent="0.25">
      <c r="B60" s="9"/>
      <c r="C60" s="165"/>
      <c r="D60" s="166"/>
      <c r="E60" s="5"/>
      <c r="F60" s="5"/>
      <c r="G60" s="5"/>
      <c r="H60" s="5"/>
      <c r="I60" s="5"/>
      <c r="J60" s="5"/>
      <c r="K60" s="5"/>
      <c r="L60" s="4"/>
      <c r="M60" s="4"/>
      <c r="N60" s="4"/>
      <c r="O60" s="4"/>
      <c r="P60" s="4"/>
      <c r="Q60" s="4"/>
      <c r="R60" s="10"/>
      <c r="T60" s="9"/>
      <c r="U60" s="165"/>
      <c r="V60" s="166"/>
      <c r="W60" s="5"/>
      <c r="X60" s="5"/>
      <c r="Y60" s="5"/>
      <c r="Z60" s="5"/>
      <c r="AA60" s="5"/>
      <c r="AB60" s="5"/>
      <c r="AC60" s="5"/>
      <c r="AD60" s="4"/>
      <c r="AE60" s="4"/>
      <c r="AF60" s="4"/>
      <c r="AG60" s="4"/>
      <c r="AH60" s="4"/>
      <c r="AI60" s="4"/>
      <c r="AJ60" s="10"/>
    </row>
    <row r="61" spans="1:36" s="3" customFormat="1" ht="6.6" customHeight="1" x14ac:dyDescent="0.2">
      <c r="A61" s="57"/>
      <c r="B61" s="11"/>
      <c r="C61" s="165"/>
      <c r="D61" s="166"/>
      <c r="E61" s="12"/>
      <c r="F61" s="157" t="s">
        <v>0</v>
      </c>
      <c r="G61" s="157"/>
      <c r="H61" s="157"/>
      <c r="I61" s="157"/>
      <c r="J61" s="157"/>
      <c r="K61" s="157"/>
      <c r="L61" s="157"/>
      <c r="M61" s="28"/>
      <c r="N61" s="157" t="s">
        <v>9</v>
      </c>
      <c r="O61" s="157"/>
      <c r="P61" s="157"/>
      <c r="Q61" s="157"/>
      <c r="R61" s="13"/>
      <c r="S61" s="54"/>
      <c r="T61" s="11"/>
      <c r="U61" s="165"/>
      <c r="V61" s="166"/>
      <c r="W61" s="12"/>
      <c r="X61" s="157" t="s">
        <v>0</v>
      </c>
      <c r="Y61" s="157"/>
      <c r="Z61" s="157"/>
      <c r="AA61" s="157"/>
      <c r="AB61" s="157"/>
      <c r="AC61" s="157"/>
      <c r="AD61" s="157"/>
      <c r="AE61" s="28"/>
      <c r="AF61" s="157" t="s">
        <v>9</v>
      </c>
      <c r="AG61" s="157"/>
      <c r="AH61" s="157"/>
      <c r="AI61" s="157"/>
      <c r="AJ61" s="13"/>
    </row>
    <row r="62" spans="1:36" ht="0.95" customHeight="1" x14ac:dyDescent="0.25">
      <c r="B62" s="9"/>
      <c r="C62" s="165"/>
      <c r="D62" s="166"/>
      <c r="E62" s="5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10"/>
      <c r="T62" s="9"/>
      <c r="U62" s="165"/>
      <c r="V62" s="166"/>
      <c r="W62" s="5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10"/>
    </row>
    <row r="63" spans="1:36" ht="12.6" customHeight="1" x14ac:dyDescent="0.25">
      <c r="B63" s="9"/>
      <c r="C63" s="165"/>
      <c r="D63" s="166"/>
      <c r="E63" s="5"/>
      <c r="F63" s="181" t="str">
        <f>IF(VLOOKUP(A51,'BD InterCOABQ '!$A:P,14,FALSE)="","",VLOOKUP(A51,'BD InterCOABQ '!$A:P,14,FALSE))</f>
        <v/>
      </c>
      <c r="G63" s="181"/>
      <c r="H63" s="181"/>
      <c r="I63" s="181"/>
      <c r="J63" s="181"/>
      <c r="K63" s="5"/>
      <c r="L63" s="181" t="str">
        <f>IF(VLOOKUP(A51,'BD InterCOABQ '!$A:P,13,FALSE)="","",VLOOKUP(A51,'BD InterCOABQ '!$A:P,13,FALSE))</f>
        <v/>
      </c>
      <c r="M63" s="181"/>
      <c r="N63" s="181"/>
      <c r="O63" s="4"/>
      <c r="P63" s="181" t="str">
        <f>IF(VLOOKUP(A51,'BD InterCOABQ '!$A:P,15,FALSE)="","",VLOOKUP(A51,'BD InterCOABQ '!$A:P,15,FALSE))</f>
        <v/>
      </c>
      <c r="Q63" s="181"/>
      <c r="R63" s="10"/>
      <c r="T63" s="9"/>
      <c r="U63" s="165"/>
      <c r="V63" s="166"/>
      <c r="W63" s="5"/>
      <c r="X63" s="181" t="str">
        <f>IF(VLOOKUP(S51,'BD InterCOABQ '!$A:AH,14,FALSE)="","",VLOOKUP(S51,'BD InterCOABQ '!$A:AH,14,FALSE))</f>
        <v/>
      </c>
      <c r="Y63" s="181"/>
      <c r="Z63" s="181"/>
      <c r="AA63" s="181"/>
      <c r="AB63" s="181"/>
      <c r="AC63" s="5"/>
      <c r="AD63" s="181" t="str">
        <f>IF(VLOOKUP(S51,'BD InterCOABQ '!$A:AH,13,FALSE)="","",VLOOKUP(S51,'BD InterCOABQ '!$A:AH,13,FALSE))</f>
        <v/>
      </c>
      <c r="AE63" s="181"/>
      <c r="AF63" s="181"/>
      <c r="AG63" s="4"/>
      <c r="AH63" s="181" t="str">
        <f>IF(VLOOKUP(S51,'BD InterCOABQ '!$A:AH,15,FALSE)="","",VLOOKUP(S51,'BD InterCOABQ '!$A:AH,15,FALSE))</f>
        <v/>
      </c>
      <c r="AI63" s="181"/>
      <c r="AJ63" s="10"/>
    </row>
    <row r="64" spans="1:36" ht="1.5" customHeight="1" x14ac:dyDescent="0.25">
      <c r="B64" s="9"/>
      <c r="C64" s="165"/>
      <c r="D64" s="166"/>
      <c r="E64" s="5"/>
      <c r="F64" s="4"/>
      <c r="G64" s="4"/>
      <c r="H64" s="4"/>
      <c r="I64" s="5"/>
      <c r="J64" s="5"/>
      <c r="K64" s="5"/>
      <c r="L64" s="4"/>
      <c r="M64" s="4"/>
      <c r="N64" s="4"/>
      <c r="O64" s="4"/>
      <c r="P64" s="4"/>
      <c r="Q64" s="4"/>
      <c r="R64" s="10"/>
      <c r="T64" s="9"/>
      <c r="U64" s="165"/>
      <c r="V64" s="166"/>
      <c r="W64" s="5"/>
      <c r="X64" s="4"/>
      <c r="Y64" s="4"/>
      <c r="Z64" s="4"/>
      <c r="AA64" s="5"/>
      <c r="AB64" s="5"/>
      <c r="AC64" s="5"/>
      <c r="AD64" s="4"/>
      <c r="AE64" s="4"/>
      <c r="AF64" s="4"/>
      <c r="AG64" s="4"/>
      <c r="AH64" s="4"/>
      <c r="AI64" s="4"/>
      <c r="AJ64" s="10"/>
    </row>
    <row r="65" spans="1:36" s="21" customFormat="1" ht="6.6" customHeight="1" x14ac:dyDescent="0.25">
      <c r="A65" s="61"/>
      <c r="B65" s="25"/>
      <c r="C65" s="165"/>
      <c r="D65" s="166"/>
      <c r="E65" s="22"/>
      <c r="F65" s="157" t="s">
        <v>89</v>
      </c>
      <c r="G65" s="157"/>
      <c r="H65" s="157"/>
      <c r="I65" s="157"/>
      <c r="J65" s="157"/>
      <c r="K65" s="43"/>
      <c r="L65" s="157" t="s">
        <v>19</v>
      </c>
      <c r="M65" s="157"/>
      <c r="N65" s="157"/>
      <c r="O65" s="43"/>
      <c r="P65" s="157" t="s">
        <v>10</v>
      </c>
      <c r="Q65" s="157"/>
      <c r="R65" s="26"/>
      <c r="S65" s="56"/>
      <c r="T65" s="25"/>
      <c r="U65" s="165"/>
      <c r="V65" s="166"/>
      <c r="W65" s="22"/>
      <c r="X65" s="157" t="s">
        <v>89</v>
      </c>
      <c r="Y65" s="157"/>
      <c r="Z65" s="157"/>
      <c r="AA65" s="157"/>
      <c r="AB65" s="157"/>
      <c r="AC65" s="43"/>
      <c r="AD65" s="157" t="s">
        <v>19</v>
      </c>
      <c r="AE65" s="157"/>
      <c r="AF65" s="157"/>
      <c r="AG65" s="43"/>
      <c r="AH65" s="157" t="s">
        <v>10</v>
      </c>
      <c r="AI65" s="157"/>
      <c r="AJ65" s="26"/>
    </row>
    <row r="66" spans="1:36" ht="5.0999999999999996" customHeight="1" x14ac:dyDescent="0.25">
      <c r="B66" s="9"/>
      <c r="C66" s="165"/>
      <c r="D66" s="16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10"/>
      <c r="T66" s="9"/>
      <c r="U66" s="165"/>
      <c r="V66" s="166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10"/>
    </row>
    <row r="67" spans="1:36" ht="6.6" customHeight="1" x14ac:dyDescent="0.25">
      <c r="B67" s="9"/>
      <c r="C67" s="167"/>
      <c r="D67" s="168"/>
      <c r="E67" s="27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0"/>
      <c r="T67" s="9"/>
      <c r="U67" s="167"/>
      <c r="V67" s="168"/>
      <c r="W67" s="27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0"/>
    </row>
    <row r="68" spans="1:36" ht="0.95" customHeight="1" x14ac:dyDescent="0.25">
      <c r="B68" s="9"/>
      <c r="C68" s="4"/>
      <c r="D68" s="4"/>
      <c r="E68" s="27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0"/>
      <c r="T68" s="9"/>
      <c r="U68" s="4"/>
      <c r="V68" s="4"/>
      <c r="W68" s="27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0"/>
    </row>
    <row r="69" spans="1:36" ht="18" customHeight="1" x14ac:dyDescent="0.25">
      <c r="B69" s="9"/>
      <c r="C69" s="183" t="str">
        <f>IF(VLOOKUP(A51,'BD InterCOABQ '!$A:P,12,FALSE)="","",VLOOKUP(A51,'BD InterCOABQ '!$A:P,12,FALSE))</f>
        <v/>
      </c>
      <c r="D69" s="184"/>
      <c r="E69" s="4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0"/>
      <c r="T69" s="9"/>
      <c r="U69" s="183" t="str">
        <f>IF(VLOOKUP(S51,'BD InterCOABQ '!$A:AH,12,FALSE)="","",VLOOKUP(S51,'BD InterCOABQ '!$A:AH,12,FALSE))</f>
        <v/>
      </c>
      <c r="V69" s="184"/>
      <c r="W69" s="4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0"/>
    </row>
    <row r="70" spans="1:36" ht="5.45" customHeight="1" x14ac:dyDescent="0.25">
      <c r="B70" s="14"/>
      <c r="C70" s="185" t="s">
        <v>7</v>
      </c>
      <c r="D70" s="185"/>
      <c r="E70" s="15"/>
      <c r="F70" s="185" t="s">
        <v>20</v>
      </c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6"/>
      <c r="T70" s="14"/>
      <c r="U70" s="185" t="s">
        <v>7</v>
      </c>
      <c r="V70" s="185"/>
      <c r="W70" s="15"/>
      <c r="X70" s="185" t="s">
        <v>20</v>
      </c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6"/>
    </row>
    <row r="71" spans="1:36" ht="9" customHeight="1" x14ac:dyDescent="0.25"/>
    <row r="72" spans="1:36" s="1" customFormat="1" ht="2.4500000000000002" customHeight="1" x14ac:dyDescent="0.25">
      <c r="A72" s="58"/>
      <c r="B72" s="6">
        <v>7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8"/>
      <c r="S72" s="52"/>
      <c r="T72" s="6">
        <v>8</v>
      </c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8"/>
    </row>
    <row r="73" spans="1:36" ht="13.5" customHeight="1" x14ac:dyDescent="0.25">
      <c r="A73" s="57" t="str">
        <f>7&amp;AL$1</f>
        <v>7BLV</v>
      </c>
      <c r="B73" s="9"/>
      <c r="C73" s="5"/>
      <c r="D73" s="156" t="s">
        <v>108</v>
      </c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44"/>
      <c r="R73" s="10"/>
      <c r="S73" s="53" t="str">
        <f>8&amp;$AL$1</f>
        <v>8BLV</v>
      </c>
      <c r="T73" s="9"/>
      <c r="U73" s="5"/>
      <c r="V73" s="156" t="s">
        <v>108</v>
      </c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44"/>
      <c r="AJ73" s="10"/>
    </row>
    <row r="74" spans="1:36" ht="9.9499999999999993" customHeight="1" x14ac:dyDescent="0.25">
      <c r="B74" s="9"/>
      <c r="D74" s="156" t="str">
        <f>$B$3</f>
        <v>Plantel 2 Amealco</v>
      </c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45"/>
      <c r="R74" s="10"/>
      <c r="T74" s="9"/>
      <c r="V74" s="156" t="str">
        <f>$B$3</f>
        <v>Plantel 2 Amealco</v>
      </c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45"/>
      <c r="AJ74" s="10"/>
    </row>
    <row r="75" spans="1:36" s="3" customFormat="1" ht="9.6" customHeight="1" x14ac:dyDescent="0.2">
      <c r="A75" s="57"/>
      <c r="B75" s="11"/>
      <c r="D75" s="162" t="str">
        <f>$B$4</f>
        <v>Balonmano Varonil</v>
      </c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46"/>
      <c r="R75" s="13"/>
      <c r="S75" s="54"/>
      <c r="T75" s="11"/>
      <c r="V75" s="162" t="str">
        <f>$B$4</f>
        <v>Balonmano Varonil</v>
      </c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46"/>
      <c r="AJ75" s="13"/>
    </row>
    <row r="76" spans="1:36" ht="2.1" customHeight="1" x14ac:dyDescent="0.25">
      <c r="B76" s="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0"/>
      <c r="T76" s="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0"/>
    </row>
    <row r="77" spans="1:36" ht="13.5" customHeight="1" x14ac:dyDescent="0.25">
      <c r="B77" s="9"/>
      <c r="C77" s="163"/>
      <c r="D77" s="164"/>
      <c r="E77" s="5"/>
      <c r="F77" s="169" t="str">
        <f>VLOOKUP(A73,'BD InterCOABQ '!$A:P,8,FALSE)&amp;" "&amp;VLOOKUP(A73,'BD InterCOABQ '!$A:P,9,FALSE)&amp;" "&amp;VLOOKUP(A73,'BD InterCOABQ '!$A:P,7,FALSE)</f>
        <v xml:space="preserve">  </v>
      </c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1"/>
      <c r="R77" s="10"/>
      <c r="T77" s="9"/>
      <c r="U77" s="163"/>
      <c r="V77" s="164"/>
      <c r="W77" s="5"/>
      <c r="X77" s="169" t="str">
        <f>VLOOKUP(S73,'BD InterCOABQ '!$A:AH,8,FALSE)&amp;" "&amp;VLOOKUP(S73,'BD InterCOABQ '!$A:AH,9,FALSE)&amp;" "&amp;VLOOKUP(S73,'BD InterCOABQ '!$A:AH,7,FALSE)</f>
        <v xml:space="preserve">  </v>
      </c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1"/>
      <c r="AJ77" s="10"/>
    </row>
    <row r="78" spans="1:36" ht="13.5" customHeight="1" x14ac:dyDescent="0.25">
      <c r="B78" s="9"/>
      <c r="C78" s="165"/>
      <c r="D78" s="166"/>
      <c r="E78" s="5"/>
      <c r="F78" s="172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4"/>
      <c r="R78" s="10"/>
      <c r="T78" s="9"/>
      <c r="U78" s="165"/>
      <c r="V78" s="166"/>
      <c r="W78" s="5"/>
      <c r="X78" s="172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4"/>
      <c r="AJ78" s="10"/>
    </row>
    <row r="79" spans="1:36" s="20" customFormat="1" ht="6.6" customHeight="1" x14ac:dyDescent="0.25">
      <c r="A79" s="60"/>
      <c r="B79" s="18"/>
      <c r="C79" s="165"/>
      <c r="D79" s="166"/>
      <c r="E79" s="17"/>
      <c r="F79" s="157" t="s">
        <v>17</v>
      </c>
      <c r="G79" s="157"/>
      <c r="H79" s="157"/>
      <c r="I79" s="157"/>
      <c r="J79" s="157"/>
      <c r="K79" s="43"/>
      <c r="L79" s="157" t="s">
        <v>18</v>
      </c>
      <c r="M79" s="157"/>
      <c r="N79" s="157"/>
      <c r="O79" s="43"/>
      <c r="P79" s="157" t="s">
        <v>4</v>
      </c>
      <c r="Q79" s="157"/>
      <c r="R79" s="24"/>
      <c r="S79" s="55"/>
      <c r="T79" s="18"/>
      <c r="U79" s="165"/>
      <c r="V79" s="166"/>
      <c r="W79" s="17"/>
      <c r="X79" s="157" t="s">
        <v>17</v>
      </c>
      <c r="Y79" s="157"/>
      <c r="Z79" s="157"/>
      <c r="AA79" s="157"/>
      <c r="AB79" s="157"/>
      <c r="AC79" s="43"/>
      <c r="AD79" s="157" t="s">
        <v>18</v>
      </c>
      <c r="AE79" s="157"/>
      <c r="AF79" s="157"/>
      <c r="AG79" s="43"/>
      <c r="AH79" s="157" t="s">
        <v>4</v>
      </c>
      <c r="AI79" s="157"/>
      <c r="AJ79" s="24"/>
    </row>
    <row r="80" spans="1:36" ht="2.4500000000000002" customHeight="1" x14ac:dyDescent="0.25">
      <c r="B80" s="9"/>
      <c r="C80" s="165"/>
      <c r="D80" s="16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0"/>
      <c r="T80" s="9"/>
      <c r="U80" s="165"/>
      <c r="V80" s="166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10"/>
    </row>
    <row r="81" spans="1:36" ht="12.95" customHeight="1" x14ac:dyDescent="0.25">
      <c r="B81" s="9"/>
      <c r="C81" s="165"/>
      <c r="D81" s="166"/>
      <c r="E81" s="5"/>
      <c r="F81" s="158" t="str">
        <f>IF(VLOOKUP(A73,'BD InterCOABQ '!$A:P,11,FALSE)="","",VLOOKUP(A73,'BD InterCOABQ '!$A:P,11,FALSE))</f>
        <v/>
      </c>
      <c r="G81" s="159"/>
      <c r="H81" s="159"/>
      <c r="I81" s="159"/>
      <c r="J81" s="159"/>
      <c r="K81" s="159"/>
      <c r="L81" s="160"/>
      <c r="M81" s="29"/>
      <c r="N81" s="161" t="str">
        <f>IF(VLOOKUP(A73,'BD InterCOABQ '!$A:P,10,FALSE)="","",VLOOKUP(A73,'BD InterCOABQ '!$A:P,10,FALSE))</f>
        <v/>
      </c>
      <c r="O81" s="161"/>
      <c r="P81" s="161"/>
      <c r="Q81" s="161"/>
      <c r="R81" s="10"/>
      <c r="T81" s="9"/>
      <c r="U81" s="165"/>
      <c r="V81" s="166"/>
      <c r="W81" s="5"/>
      <c r="X81" s="158" t="str">
        <f>IF(VLOOKUP(S73,'BD InterCOABQ '!$A:AH,11,FALSE)="","",VLOOKUP(S73,'BD InterCOABQ '!$A:AH,11,FALSE))</f>
        <v/>
      </c>
      <c r="Y81" s="159"/>
      <c r="Z81" s="159"/>
      <c r="AA81" s="159"/>
      <c r="AB81" s="159"/>
      <c r="AC81" s="159"/>
      <c r="AD81" s="160"/>
      <c r="AE81" s="29"/>
      <c r="AF81" s="161" t="str">
        <f>IF(VLOOKUP(S73,'BD InterCOABQ '!$A:AH,10,FALSE)="","",VLOOKUP(S73,'BD InterCOABQ '!$A:AH,10,FALSE))</f>
        <v/>
      </c>
      <c r="AG81" s="161"/>
      <c r="AH81" s="161"/>
      <c r="AI81" s="161"/>
      <c r="AJ81" s="10"/>
    </row>
    <row r="82" spans="1:36" ht="0.95" customHeight="1" x14ac:dyDescent="0.25">
      <c r="B82" s="9"/>
      <c r="C82" s="165"/>
      <c r="D82" s="166"/>
      <c r="E82" s="5"/>
      <c r="F82" s="5"/>
      <c r="G82" s="5"/>
      <c r="H82" s="5"/>
      <c r="I82" s="5"/>
      <c r="J82" s="5"/>
      <c r="K82" s="5"/>
      <c r="L82" s="4"/>
      <c r="M82" s="4"/>
      <c r="N82" s="4"/>
      <c r="O82" s="4"/>
      <c r="P82" s="4"/>
      <c r="Q82" s="4"/>
      <c r="R82" s="10"/>
      <c r="T82" s="9"/>
      <c r="U82" s="165"/>
      <c r="V82" s="166"/>
      <c r="W82" s="5"/>
      <c r="X82" s="5"/>
      <c r="Y82" s="5"/>
      <c r="Z82" s="5"/>
      <c r="AA82" s="5"/>
      <c r="AB82" s="5"/>
      <c r="AC82" s="5"/>
      <c r="AD82" s="4"/>
      <c r="AE82" s="4"/>
      <c r="AF82" s="4"/>
      <c r="AG82" s="4"/>
      <c r="AH82" s="4"/>
      <c r="AI82" s="4"/>
      <c r="AJ82" s="10"/>
    </row>
    <row r="83" spans="1:36" s="3" customFormat="1" ht="6.6" customHeight="1" x14ac:dyDescent="0.2">
      <c r="A83" s="57"/>
      <c r="B83" s="11"/>
      <c r="C83" s="165"/>
      <c r="D83" s="166"/>
      <c r="E83" s="12"/>
      <c r="F83" s="157" t="s">
        <v>0</v>
      </c>
      <c r="G83" s="157"/>
      <c r="H83" s="157"/>
      <c r="I83" s="157"/>
      <c r="J83" s="157"/>
      <c r="K83" s="157"/>
      <c r="L83" s="157"/>
      <c r="M83" s="28"/>
      <c r="N83" s="157" t="s">
        <v>9</v>
      </c>
      <c r="O83" s="157"/>
      <c r="P83" s="157"/>
      <c r="Q83" s="157"/>
      <c r="R83" s="13"/>
      <c r="S83" s="54"/>
      <c r="T83" s="11"/>
      <c r="U83" s="165"/>
      <c r="V83" s="166"/>
      <c r="W83" s="12"/>
      <c r="X83" s="157" t="s">
        <v>0</v>
      </c>
      <c r="Y83" s="157"/>
      <c r="Z83" s="157"/>
      <c r="AA83" s="157"/>
      <c r="AB83" s="157"/>
      <c r="AC83" s="157"/>
      <c r="AD83" s="157"/>
      <c r="AE83" s="28"/>
      <c r="AF83" s="157" t="s">
        <v>9</v>
      </c>
      <c r="AG83" s="157"/>
      <c r="AH83" s="157"/>
      <c r="AI83" s="157"/>
      <c r="AJ83" s="13"/>
    </row>
    <row r="84" spans="1:36" ht="0.95" customHeight="1" x14ac:dyDescent="0.25">
      <c r="B84" s="9"/>
      <c r="C84" s="165"/>
      <c r="D84" s="166"/>
      <c r="E84" s="5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10"/>
      <c r="T84" s="9"/>
      <c r="U84" s="165"/>
      <c r="V84" s="166"/>
      <c r="W84" s="5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10"/>
    </row>
    <row r="85" spans="1:36" ht="12.6" customHeight="1" x14ac:dyDescent="0.25">
      <c r="B85" s="9"/>
      <c r="C85" s="165"/>
      <c r="D85" s="166"/>
      <c r="E85" s="5"/>
      <c r="F85" s="181" t="str">
        <f>IF(VLOOKUP(A73,'BD InterCOABQ '!$A:P,14,FALSE)="","",VLOOKUP(A73,'BD InterCOABQ '!$A:P,14,FALSE))</f>
        <v/>
      </c>
      <c r="G85" s="181"/>
      <c r="H85" s="181"/>
      <c r="I85" s="181"/>
      <c r="J85" s="181"/>
      <c r="K85" s="5"/>
      <c r="L85" s="181" t="str">
        <f>IF(VLOOKUP(A73,'BD InterCOABQ '!$A:P,13,FALSE)="","",VLOOKUP(A73,'BD InterCOABQ '!$A:P,13,FALSE))</f>
        <v/>
      </c>
      <c r="M85" s="181"/>
      <c r="N85" s="181"/>
      <c r="O85" s="4"/>
      <c r="P85" s="181" t="str">
        <f>IF(VLOOKUP(A73,'BD InterCOABQ '!$A:P,15,FALSE)="","",VLOOKUP(A73,'BD InterCOABQ '!$A:P,15,FALSE))</f>
        <v/>
      </c>
      <c r="Q85" s="181"/>
      <c r="R85" s="10"/>
      <c r="T85" s="9"/>
      <c r="U85" s="165"/>
      <c r="V85" s="166"/>
      <c r="W85" s="5"/>
      <c r="X85" s="181" t="str">
        <f>IF(VLOOKUP(S73,'BD InterCOABQ '!$A:AH,14,FALSE)="","",VLOOKUP(S73,'BD InterCOABQ '!$A:AH,14,FALSE))</f>
        <v/>
      </c>
      <c r="Y85" s="181"/>
      <c r="Z85" s="181"/>
      <c r="AA85" s="181"/>
      <c r="AB85" s="181"/>
      <c r="AC85" s="5"/>
      <c r="AD85" s="181" t="str">
        <f>IF(VLOOKUP(S73,'BD InterCOABQ '!$A:AH,13,FALSE)="","",VLOOKUP(S73,'BD InterCOABQ '!$A:AH,13,FALSE))</f>
        <v/>
      </c>
      <c r="AE85" s="181"/>
      <c r="AF85" s="181"/>
      <c r="AG85" s="4"/>
      <c r="AH85" s="181" t="str">
        <f>IF(VLOOKUP(S73,'BD InterCOABQ '!$A:AH,15,FALSE)="","",VLOOKUP(S73,'BD InterCOABQ '!$A:AH,15,FALSE))</f>
        <v/>
      </c>
      <c r="AI85" s="181"/>
      <c r="AJ85" s="10"/>
    </row>
    <row r="86" spans="1:36" ht="1.5" customHeight="1" x14ac:dyDescent="0.25">
      <c r="B86" s="9"/>
      <c r="C86" s="165"/>
      <c r="D86" s="166"/>
      <c r="E86" s="5"/>
      <c r="F86" s="4"/>
      <c r="G86" s="4"/>
      <c r="H86" s="4"/>
      <c r="I86" s="5"/>
      <c r="J86" s="5"/>
      <c r="K86" s="5"/>
      <c r="L86" s="4"/>
      <c r="M86" s="4"/>
      <c r="N86" s="4"/>
      <c r="O86" s="4"/>
      <c r="P86" s="4"/>
      <c r="Q86" s="4"/>
      <c r="R86" s="10"/>
      <c r="T86" s="9"/>
      <c r="U86" s="165"/>
      <c r="V86" s="166"/>
      <c r="W86" s="5"/>
      <c r="X86" s="4"/>
      <c r="Y86" s="4"/>
      <c r="Z86" s="4"/>
      <c r="AA86" s="5"/>
      <c r="AB86" s="5"/>
      <c r="AC86" s="5"/>
      <c r="AD86" s="4"/>
      <c r="AE86" s="4"/>
      <c r="AF86" s="4"/>
      <c r="AG86" s="4"/>
      <c r="AH86" s="4"/>
      <c r="AI86" s="4"/>
      <c r="AJ86" s="10"/>
    </row>
    <row r="87" spans="1:36" s="21" customFormat="1" ht="6.6" customHeight="1" x14ac:dyDescent="0.25">
      <c r="A87" s="61"/>
      <c r="B87" s="25"/>
      <c r="C87" s="165"/>
      <c r="D87" s="166"/>
      <c r="E87" s="22"/>
      <c r="F87" s="157" t="s">
        <v>89</v>
      </c>
      <c r="G87" s="157"/>
      <c r="H87" s="157"/>
      <c r="I87" s="157"/>
      <c r="J87" s="157"/>
      <c r="K87" s="43"/>
      <c r="L87" s="157" t="s">
        <v>19</v>
      </c>
      <c r="M87" s="157"/>
      <c r="N87" s="157"/>
      <c r="O87" s="43"/>
      <c r="P87" s="157" t="s">
        <v>10</v>
      </c>
      <c r="Q87" s="157"/>
      <c r="R87" s="26"/>
      <c r="S87" s="56"/>
      <c r="T87" s="25"/>
      <c r="U87" s="165"/>
      <c r="V87" s="166"/>
      <c r="W87" s="22"/>
      <c r="X87" s="157" t="s">
        <v>89</v>
      </c>
      <c r="Y87" s="157"/>
      <c r="Z87" s="157"/>
      <c r="AA87" s="157"/>
      <c r="AB87" s="157"/>
      <c r="AC87" s="43"/>
      <c r="AD87" s="157" t="s">
        <v>19</v>
      </c>
      <c r="AE87" s="157"/>
      <c r="AF87" s="157"/>
      <c r="AG87" s="43"/>
      <c r="AH87" s="157" t="s">
        <v>10</v>
      </c>
      <c r="AI87" s="157"/>
      <c r="AJ87" s="26"/>
    </row>
    <row r="88" spans="1:36" ht="5.0999999999999996" customHeight="1" x14ac:dyDescent="0.25">
      <c r="B88" s="9"/>
      <c r="C88" s="165"/>
      <c r="D88" s="16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0"/>
      <c r="T88" s="9"/>
      <c r="U88" s="165"/>
      <c r="V88" s="166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10"/>
    </row>
    <row r="89" spans="1:36" ht="6.6" customHeight="1" x14ac:dyDescent="0.25">
      <c r="B89" s="9"/>
      <c r="C89" s="167"/>
      <c r="D89" s="168"/>
      <c r="E89" s="27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0"/>
      <c r="T89" s="9"/>
      <c r="U89" s="167"/>
      <c r="V89" s="168"/>
      <c r="W89" s="27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0"/>
    </row>
    <row r="90" spans="1:36" ht="0.95" customHeight="1" x14ac:dyDescent="0.25">
      <c r="B90" s="9"/>
      <c r="C90" s="4"/>
      <c r="D90" s="4"/>
      <c r="E90" s="27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0"/>
      <c r="T90" s="9"/>
      <c r="U90" s="4"/>
      <c r="V90" s="4"/>
      <c r="W90" s="27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0"/>
    </row>
    <row r="91" spans="1:36" ht="18" customHeight="1" x14ac:dyDescent="0.25">
      <c r="B91" s="9"/>
      <c r="C91" s="183" t="str">
        <f>IF(VLOOKUP(A73,'BD InterCOABQ '!$A:P,12,FALSE)="","",VLOOKUP(A73,'BD InterCOABQ '!$A:P,12,FALSE))</f>
        <v/>
      </c>
      <c r="D91" s="184"/>
      <c r="E91" s="4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0"/>
      <c r="T91" s="9"/>
      <c r="U91" s="183" t="str">
        <f>IF(VLOOKUP(S73,'BD InterCOABQ '!$A:AH,12,FALSE)="","",VLOOKUP(S73,'BD InterCOABQ '!$A:AH,12,FALSE))</f>
        <v/>
      </c>
      <c r="V91" s="184"/>
      <c r="W91" s="4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0"/>
    </row>
    <row r="92" spans="1:36" ht="5.45" customHeight="1" x14ac:dyDescent="0.25">
      <c r="B92" s="14"/>
      <c r="C92" s="185" t="s">
        <v>7</v>
      </c>
      <c r="D92" s="185"/>
      <c r="E92" s="15"/>
      <c r="F92" s="185" t="s">
        <v>20</v>
      </c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6"/>
      <c r="T92" s="14"/>
      <c r="U92" s="185" t="s">
        <v>7</v>
      </c>
      <c r="V92" s="185"/>
      <c r="W92" s="15"/>
      <c r="X92" s="185" t="s">
        <v>20</v>
      </c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6"/>
    </row>
    <row r="93" spans="1:36" ht="9" customHeight="1" x14ac:dyDescent="0.25"/>
    <row r="94" spans="1:36" s="1" customFormat="1" ht="2.4500000000000002" customHeight="1" x14ac:dyDescent="0.25">
      <c r="A94" s="58"/>
      <c r="B94" s="6">
        <v>9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8"/>
      <c r="S94" s="52"/>
      <c r="T94" s="6">
        <v>10</v>
      </c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8"/>
    </row>
    <row r="95" spans="1:36" ht="13.5" customHeight="1" x14ac:dyDescent="0.25">
      <c r="A95" s="57" t="str">
        <f>9&amp;AL$1</f>
        <v>9BLV</v>
      </c>
      <c r="B95" s="9"/>
      <c r="C95" s="5"/>
      <c r="D95" s="156" t="s">
        <v>108</v>
      </c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44"/>
      <c r="R95" s="10"/>
      <c r="S95" s="53" t="str">
        <f>10&amp;$AL$1</f>
        <v>10BLV</v>
      </c>
      <c r="T95" s="9"/>
      <c r="U95" s="5"/>
      <c r="V95" s="156" t="s">
        <v>108</v>
      </c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44"/>
      <c r="AJ95" s="10"/>
    </row>
    <row r="96" spans="1:36" ht="9.9499999999999993" customHeight="1" x14ac:dyDescent="0.25">
      <c r="B96" s="9"/>
      <c r="D96" s="156" t="str">
        <f>$B$3</f>
        <v>Plantel 2 Amealco</v>
      </c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45"/>
      <c r="R96" s="10"/>
      <c r="T96" s="9"/>
      <c r="V96" s="156" t="str">
        <f>$B$3</f>
        <v>Plantel 2 Amealco</v>
      </c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45"/>
      <c r="AJ96" s="10"/>
    </row>
    <row r="97" spans="1:36" s="3" customFormat="1" ht="9.6" customHeight="1" x14ac:dyDescent="0.2">
      <c r="A97" s="57"/>
      <c r="B97" s="11"/>
      <c r="D97" s="162" t="str">
        <f>$B$4</f>
        <v>Balonmano Varonil</v>
      </c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46"/>
      <c r="R97" s="13"/>
      <c r="S97" s="54"/>
      <c r="T97" s="11"/>
      <c r="V97" s="162" t="str">
        <f>$B$4</f>
        <v>Balonmano Varonil</v>
      </c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46"/>
      <c r="AJ97" s="13"/>
    </row>
    <row r="98" spans="1:36" ht="2.1" customHeight="1" x14ac:dyDescent="0.25">
      <c r="B98" s="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0"/>
      <c r="T98" s="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0"/>
    </row>
    <row r="99" spans="1:36" ht="13.5" customHeight="1" x14ac:dyDescent="0.25">
      <c r="B99" s="9"/>
      <c r="C99" s="163"/>
      <c r="D99" s="164"/>
      <c r="E99" s="5"/>
      <c r="F99" s="169" t="str">
        <f>VLOOKUP(A95,'BD InterCOABQ '!$A:P,8,FALSE)&amp;" "&amp;VLOOKUP(A95,'BD InterCOABQ '!$A:P,9,FALSE)&amp;" "&amp;VLOOKUP(A95,'BD InterCOABQ '!$A:P,7,FALSE)</f>
        <v xml:space="preserve">  </v>
      </c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1"/>
      <c r="R99" s="10"/>
      <c r="T99" s="9"/>
      <c r="U99" s="163"/>
      <c r="V99" s="164"/>
      <c r="W99" s="5"/>
      <c r="X99" s="169" t="str">
        <f>VLOOKUP(S95,'BD InterCOABQ '!$A:AH,8,FALSE)&amp;" "&amp;VLOOKUP(S95,'BD InterCOABQ '!$A:AH,9,FALSE)&amp;" "&amp;VLOOKUP(S95,'BD InterCOABQ '!$A:AH,7,FALSE)</f>
        <v xml:space="preserve">  </v>
      </c>
      <c r="Y99" s="170"/>
      <c r="Z99" s="170"/>
      <c r="AA99" s="170"/>
      <c r="AB99" s="170"/>
      <c r="AC99" s="170"/>
      <c r="AD99" s="170"/>
      <c r="AE99" s="170"/>
      <c r="AF99" s="170"/>
      <c r="AG99" s="170"/>
      <c r="AH99" s="170"/>
      <c r="AI99" s="171"/>
      <c r="AJ99" s="10"/>
    </row>
    <row r="100" spans="1:36" ht="13.5" customHeight="1" x14ac:dyDescent="0.25">
      <c r="B100" s="9"/>
      <c r="C100" s="165"/>
      <c r="D100" s="166"/>
      <c r="E100" s="5"/>
      <c r="F100" s="172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4"/>
      <c r="R100" s="10"/>
      <c r="T100" s="9"/>
      <c r="U100" s="165"/>
      <c r="V100" s="166"/>
      <c r="W100" s="5"/>
      <c r="X100" s="172"/>
      <c r="Y100" s="173"/>
      <c r="Z100" s="173"/>
      <c r="AA100" s="173"/>
      <c r="AB100" s="173"/>
      <c r="AC100" s="173"/>
      <c r="AD100" s="173"/>
      <c r="AE100" s="173"/>
      <c r="AF100" s="173"/>
      <c r="AG100" s="173"/>
      <c r="AH100" s="173"/>
      <c r="AI100" s="174"/>
      <c r="AJ100" s="10"/>
    </row>
    <row r="101" spans="1:36" s="20" customFormat="1" ht="6.6" customHeight="1" x14ac:dyDescent="0.25">
      <c r="A101" s="60"/>
      <c r="B101" s="18"/>
      <c r="C101" s="165"/>
      <c r="D101" s="166"/>
      <c r="E101" s="17"/>
      <c r="F101" s="157" t="s">
        <v>17</v>
      </c>
      <c r="G101" s="157"/>
      <c r="H101" s="157"/>
      <c r="I101" s="157"/>
      <c r="J101" s="157"/>
      <c r="K101" s="43"/>
      <c r="L101" s="157" t="s">
        <v>18</v>
      </c>
      <c r="M101" s="157"/>
      <c r="N101" s="157"/>
      <c r="O101" s="43"/>
      <c r="P101" s="157" t="s">
        <v>4</v>
      </c>
      <c r="Q101" s="157"/>
      <c r="R101" s="24"/>
      <c r="S101" s="55"/>
      <c r="T101" s="18"/>
      <c r="U101" s="165"/>
      <c r="V101" s="166"/>
      <c r="W101" s="17"/>
      <c r="X101" s="157" t="s">
        <v>17</v>
      </c>
      <c r="Y101" s="157"/>
      <c r="Z101" s="157"/>
      <c r="AA101" s="157"/>
      <c r="AB101" s="157"/>
      <c r="AC101" s="43"/>
      <c r="AD101" s="157" t="s">
        <v>18</v>
      </c>
      <c r="AE101" s="157"/>
      <c r="AF101" s="157"/>
      <c r="AG101" s="43"/>
      <c r="AH101" s="157" t="s">
        <v>4</v>
      </c>
      <c r="AI101" s="157"/>
      <c r="AJ101" s="24"/>
    </row>
    <row r="102" spans="1:36" ht="2.4500000000000002" customHeight="1" x14ac:dyDescent="0.25">
      <c r="B102" s="9"/>
      <c r="C102" s="165"/>
      <c r="D102" s="16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10"/>
      <c r="T102" s="9"/>
      <c r="U102" s="165"/>
      <c r="V102" s="166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10"/>
    </row>
    <row r="103" spans="1:36" ht="12.95" customHeight="1" x14ac:dyDescent="0.25">
      <c r="B103" s="9"/>
      <c r="C103" s="165"/>
      <c r="D103" s="166"/>
      <c r="E103" s="5"/>
      <c r="F103" s="158" t="str">
        <f>IF(VLOOKUP(A95,'BD InterCOABQ '!$A:P,11,FALSE)="","",VLOOKUP(A95,'BD InterCOABQ '!$A:P,11,FALSE))</f>
        <v/>
      </c>
      <c r="G103" s="159"/>
      <c r="H103" s="159"/>
      <c r="I103" s="159"/>
      <c r="J103" s="159"/>
      <c r="K103" s="159"/>
      <c r="L103" s="160"/>
      <c r="M103" s="29"/>
      <c r="N103" s="161" t="str">
        <f>IF(VLOOKUP(A95,'BD InterCOABQ '!$A:P,10,FALSE)="","",VLOOKUP(A95,'BD InterCOABQ '!$A:P,10,FALSE))</f>
        <v/>
      </c>
      <c r="O103" s="161"/>
      <c r="P103" s="161"/>
      <c r="Q103" s="161"/>
      <c r="R103" s="10"/>
      <c r="T103" s="9"/>
      <c r="U103" s="165"/>
      <c r="V103" s="166"/>
      <c r="W103" s="5"/>
      <c r="X103" s="158" t="str">
        <f>IF(VLOOKUP(S95,'BD InterCOABQ '!$A:AH,11,FALSE)="","",VLOOKUP(S95,'BD InterCOABQ '!$A:AH,11,FALSE))</f>
        <v/>
      </c>
      <c r="Y103" s="159"/>
      <c r="Z103" s="159"/>
      <c r="AA103" s="159"/>
      <c r="AB103" s="159"/>
      <c r="AC103" s="159"/>
      <c r="AD103" s="160"/>
      <c r="AE103" s="29"/>
      <c r="AF103" s="161" t="str">
        <f>IF(VLOOKUP(S95,'BD InterCOABQ '!$A:AH,10,FALSE)="","",VLOOKUP(S95,'BD InterCOABQ '!$A:AH,10,FALSE))</f>
        <v/>
      </c>
      <c r="AG103" s="161"/>
      <c r="AH103" s="161"/>
      <c r="AI103" s="161"/>
      <c r="AJ103" s="10"/>
    </row>
    <row r="104" spans="1:36" ht="0.95" customHeight="1" x14ac:dyDescent="0.25">
      <c r="B104" s="9"/>
      <c r="C104" s="165"/>
      <c r="D104" s="166"/>
      <c r="E104" s="5"/>
      <c r="F104" s="5"/>
      <c r="G104" s="5"/>
      <c r="H104" s="5"/>
      <c r="I104" s="5"/>
      <c r="J104" s="5"/>
      <c r="K104" s="5"/>
      <c r="L104" s="4"/>
      <c r="M104" s="4"/>
      <c r="N104" s="4"/>
      <c r="O104" s="4"/>
      <c r="P104" s="4"/>
      <c r="Q104" s="4"/>
      <c r="R104" s="10"/>
      <c r="T104" s="9"/>
      <c r="U104" s="165"/>
      <c r="V104" s="166"/>
      <c r="W104" s="5"/>
      <c r="X104" s="5"/>
      <c r="Y104" s="5"/>
      <c r="Z104" s="5"/>
      <c r="AA104" s="5"/>
      <c r="AB104" s="5"/>
      <c r="AC104" s="5"/>
      <c r="AD104" s="4"/>
      <c r="AE104" s="4"/>
      <c r="AF104" s="4"/>
      <c r="AG104" s="4"/>
      <c r="AH104" s="4"/>
      <c r="AI104" s="4"/>
      <c r="AJ104" s="10"/>
    </row>
    <row r="105" spans="1:36" s="3" customFormat="1" ht="6.6" customHeight="1" x14ac:dyDescent="0.2">
      <c r="A105" s="57"/>
      <c r="B105" s="11"/>
      <c r="C105" s="165"/>
      <c r="D105" s="166"/>
      <c r="E105" s="12"/>
      <c r="F105" s="157" t="s">
        <v>0</v>
      </c>
      <c r="G105" s="157"/>
      <c r="H105" s="157"/>
      <c r="I105" s="157"/>
      <c r="J105" s="157"/>
      <c r="K105" s="157"/>
      <c r="L105" s="157"/>
      <c r="M105" s="28"/>
      <c r="N105" s="157" t="s">
        <v>9</v>
      </c>
      <c r="O105" s="157"/>
      <c r="P105" s="157"/>
      <c r="Q105" s="157"/>
      <c r="R105" s="13"/>
      <c r="S105" s="54"/>
      <c r="T105" s="11"/>
      <c r="U105" s="165"/>
      <c r="V105" s="166"/>
      <c r="W105" s="12"/>
      <c r="X105" s="157" t="s">
        <v>0</v>
      </c>
      <c r="Y105" s="157"/>
      <c r="Z105" s="157"/>
      <c r="AA105" s="157"/>
      <c r="AB105" s="157"/>
      <c r="AC105" s="157"/>
      <c r="AD105" s="157"/>
      <c r="AE105" s="28"/>
      <c r="AF105" s="157" t="s">
        <v>9</v>
      </c>
      <c r="AG105" s="157"/>
      <c r="AH105" s="157"/>
      <c r="AI105" s="157"/>
      <c r="AJ105" s="13"/>
    </row>
    <row r="106" spans="1:36" ht="0.95" customHeight="1" x14ac:dyDescent="0.25">
      <c r="B106" s="9"/>
      <c r="C106" s="165"/>
      <c r="D106" s="166"/>
      <c r="E106" s="5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10"/>
      <c r="T106" s="9"/>
      <c r="U106" s="165"/>
      <c r="V106" s="166"/>
      <c r="W106" s="5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10"/>
    </row>
    <row r="107" spans="1:36" ht="12.6" customHeight="1" x14ac:dyDescent="0.25">
      <c r="B107" s="9"/>
      <c r="C107" s="165"/>
      <c r="D107" s="166"/>
      <c r="E107" s="5"/>
      <c r="F107" s="181" t="str">
        <f>IF(VLOOKUP(A95,'BD InterCOABQ '!$A:P,14,FALSE)="","",VLOOKUP(A95,'BD InterCOABQ '!$A:P,14,FALSE))</f>
        <v/>
      </c>
      <c r="G107" s="181"/>
      <c r="H107" s="181"/>
      <c r="I107" s="181"/>
      <c r="J107" s="181"/>
      <c r="K107" s="5"/>
      <c r="L107" s="181" t="str">
        <f>IF(VLOOKUP(A95,'BD InterCOABQ '!$A:P,13,FALSE)="","",VLOOKUP(A95,'BD InterCOABQ '!$A:P,13,FALSE))</f>
        <v/>
      </c>
      <c r="M107" s="181"/>
      <c r="N107" s="181"/>
      <c r="O107" s="4"/>
      <c r="P107" s="181" t="str">
        <f>IF(VLOOKUP(A95,'BD InterCOABQ '!$A:P,15,FALSE)="","",VLOOKUP(A95,'BD InterCOABQ '!$A:P,15,FALSE))</f>
        <v/>
      </c>
      <c r="Q107" s="181"/>
      <c r="R107" s="10"/>
      <c r="T107" s="9"/>
      <c r="U107" s="165"/>
      <c r="V107" s="166"/>
      <c r="W107" s="5"/>
      <c r="X107" s="181" t="str">
        <f>IF(VLOOKUP(S95,'BD InterCOABQ '!$A:AH,14,FALSE)="","",VLOOKUP(S95,'BD InterCOABQ '!$A:AH,14,FALSE))</f>
        <v/>
      </c>
      <c r="Y107" s="181"/>
      <c r="Z107" s="181"/>
      <c r="AA107" s="181"/>
      <c r="AB107" s="181"/>
      <c r="AC107" s="5"/>
      <c r="AD107" s="181" t="str">
        <f>IF(VLOOKUP(S95,'BD InterCOABQ '!$A:AH,13,FALSE)="","",VLOOKUP(S95,'BD InterCOABQ '!$A:AH,13,FALSE))</f>
        <v/>
      </c>
      <c r="AE107" s="181"/>
      <c r="AF107" s="181"/>
      <c r="AG107" s="4"/>
      <c r="AH107" s="181" t="str">
        <f>IF(VLOOKUP(S95,'BD InterCOABQ '!$A:AH,15,FALSE)="","",VLOOKUP(S95,'BD InterCOABQ '!$A:AH,15,FALSE))</f>
        <v/>
      </c>
      <c r="AI107" s="181"/>
      <c r="AJ107" s="10"/>
    </row>
    <row r="108" spans="1:36" ht="1.5" customHeight="1" x14ac:dyDescent="0.25">
      <c r="B108" s="9"/>
      <c r="C108" s="165"/>
      <c r="D108" s="166"/>
      <c r="E108" s="5"/>
      <c r="F108" s="4"/>
      <c r="G108" s="4"/>
      <c r="H108" s="4"/>
      <c r="I108" s="5"/>
      <c r="J108" s="5"/>
      <c r="K108" s="5"/>
      <c r="L108" s="4"/>
      <c r="M108" s="4"/>
      <c r="N108" s="4"/>
      <c r="O108" s="4"/>
      <c r="P108" s="4"/>
      <c r="Q108" s="4"/>
      <c r="R108" s="10"/>
      <c r="T108" s="9"/>
      <c r="U108" s="165"/>
      <c r="V108" s="166"/>
      <c r="W108" s="5"/>
      <c r="X108" s="4"/>
      <c r="Y108" s="4"/>
      <c r="Z108" s="4"/>
      <c r="AA108" s="5"/>
      <c r="AB108" s="5"/>
      <c r="AC108" s="5"/>
      <c r="AD108" s="4"/>
      <c r="AE108" s="4"/>
      <c r="AF108" s="4"/>
      <c r="AG108" s="4"/>
      <c r="AH108" s="4"/>
      <c r="AI108" s="4"/>
      <c r="AJ108" s="10"/>
    </row>
    <row r="109" spans="1:36" s="21" customFormat="1" ht="6.6" customHeight="1" x14ac:dyDescent="0.25">
      <c r="A109" s="61"/>
      <c r="B109" s="25"/>
      <c r="C109" s="165"/>
      <c r="D109" s="166"/>
      <c r="E109" s="22"/>
      <c r="F109" s="157" t="s">
        <v>89</v>
      </c>
      <c r="G109" s="157"/>
      <c r="H109" s="157"/>
      <c r="I109" s="157"/>
      <c r="J109" s="157"/>
      <c r="K109" s="43"/>
      <c r="L109" s="157" t="s">
        <v>19</v>
      </c>
      <c r="M109" s="157"/>
      <c r="N109" s="157"/>
      <c r="O109" s="43"/>
      <c r="P109" s="157" t="s">
        <v>10</v>
      </c>
      <c r="Q109" s="157"/>
      <c r="R109" s="26"/>
      <c r="S109" s="56"/>
      <c r="T109" s="25"/>
      <c r="U109" s="165"/>
      <c r="V109" s="166"/>
      <c r="W109" s="22"/>
      <c r="X109" s="157" t="s">
        <v>89</v>
      </c>
      <c r="Y109" s="157"/>
      <c r="Z109" s="157"/>
      <c r="AA109" s="157"/>
      <c r="AB109" s="157"/>
      <c r="AC109" s="43"/>
      <c r="AD109" s="157" t="s">
        <v>19</v>
      </c>
      <c r="AE109" s="157"/>
      <c r="AF109" s="157"/>
      <c r="AG109" s="43"/>
      <c r="AH109" s="157" t="s">
        <v>10</v>
      </c>
      <c r="AI109" s="157"/>
      <c r="AJ109" s="26"/>
    </row>
    <row r="110" spans="1:36" ht="5.0999999999999996" customHeight="1" x14ac:dyDescent="0.25">
      <c r="B110" s="9"/>
      <c r="C110" s="165"/>
      <c r="D110" s="16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10"/>
      <c r="T110" s="9"/>
      <c r="U110" s="165"/>
      <c r="V110" s="166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10"/>
    </row>
    <row r="111" spans="1:36" ht="6.6" customHeight="1" x14ac:dyDescent="0.25">
      <c r="B111" s="9"/>
      <c r="C111" s="167"/>
      <c r="D111" s="168"/>
      <c r="E111" s="27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0"/>
      <c r="T111" s="9"/>
      <c r="U111" s="167"/>
      <c r="V111" s="168"/>
      <c r="W111" s="27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0"/>
    </row>
    <row r="112" spans="1:36" ht="0.95" customHeight="1" x14ac:dyDescent="0.25">
      <c r="B112" s="9"/>
      <c r="C112" s="4"/>
      <c r="D112" s="4"/>
      <c r="E112" s="27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0"/>
      <c r="T112" s="9"/>
      <c r="U112" s="4"/>
      <c r="V112" s="4"/>
      <c r="W112" s="27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0"/>
    </row>
    <row r="113" spans="1:36" ht="18" customHeight="1" x14ac:dyDescent="0.25">
      <c r="B113" s="9"/>
      <c r="C113" s="183" t="str">
        <f>IF(VLOOKUP(A95,'BD InterCOABQ '!$A:P,12,FALSE)="","",VLOOKUP(A95,'BD InterCOABQ '!$A:P,12,FALSE))</f>
        <v/>
      </c>
      <c r="D113" s="184"/>
      <c r="E113" s="4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0"/>
      <c r="T113" s="9"/>
      <c r="U113" s="183" t="str">
        <f>IF(VLOOKUP(S95,'BD InterCOABQ '!$A:AH,12,FALSE)="","",VLOOKUP(S95,'BD InterCOABQ '!$A:AH,12,FALSE))</f>
        <v/>
      </c>
      <c r="V113" s="184"/>
      <c r="W113" s="4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0"/>
    </row>
    <row r="114" spans="1:36" ht="5.45" customHeight="1" x14ac:dyDescent="0.25">
      <c r="B114" s="14"/>
      <c r="C114" s="185" t="s">
        <v>7</v>
      </c>
      <c r="D114" s="185"/>
      <c r="E114" s="15"/>
      <c r="F114" s="185" t="s">
        <v>20</v>
      </c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6"/>
      <c r="T114" s="14"/>
      <c r="U114" s="185" t="s">
        <v>7</v>
      </c>
      <c r="V114" s="185"/>
      <c r="W114" s="15"/>
      <c r="X114" s="185" t="s">
        <v>20</v>
      </c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6"/>
    </row>
    <row r="115" spans="1:36" ht="9" customHeight="1" x14ac:dyDescent="0.25"/>
    <row r="116" spans="1:36" s="1" customFormat="1" ht="2.4500000000000002" customHeight="1" x14ac:dyDescent="0.25">
      <c r="A116" s="58"/>
      <c r="B116" s="6">
        <v>11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8"/>
      <c r="S116" s="52"/>
      <c r="T116" s="6">
        <v>12</v>
      </c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8"/>
    </row>
    <row r="117" spans="1:36" ht="13.5" customHeight="1" x14ac:dyDescent="0.25">
      <c r="A117" s="57" t="str">
        <f>11&amp;AL$1</f>
        <v>11BLV</v>
      </c>
      <c r="B117" s="9"/>
      <c r="C117" s="5"/>
      <c r="D117" s="156" t="s">
        <v>108</v>
      </c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44"/>
      <c r="R117" s="10"/>
      <c r="S117" s="53" t="str">
        <f>12&amp;$AL$1</f>
        <v>12BLV</v>
      </c>
      <c r="T117" s="9"/>
      <c r="U117" s="5"/>
      <c r="V117" s="156" t="s">
        <v>108</v>
      </c>
      <c r="W117" s="156"/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6"/>
      <c r="AH117" s="156"/>
      <c r="AI117" s="44"/>
      <c r="AJ117" s="10"/>
    </row>
    <row r="118" spans="1:36" ht="9.9499999999999993" customHeight="1" x14ac:dyDescent="0.25">
      <c r="B118" s="9"/>
      <c r="D118" s="156" t="str">
        <f>$B$3</f>
        <v>Plantel 2 Amealco</v>
      </c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45"/>
      <c r="R118" s="10"/>
      <c r="T118" s="9"/>
      <c r="V118" s="156" t="str">
        <f>$B$3</f>
        <v>Plantel 2 Amealco</v>
      </c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45"/>
      <c r="AJ118" s="10"/>
    </row>
    <row r="119" spans="1:36" s="3" customFormat="1" ht="9.6" customHeight="1" x14ac:dyDescent="0.2">
      <c r="A119" s="57"/>
      <c r="B119" s="11"/>
      <c r="D119" s="162" t="str">
        <f>$B$4</f>
        <v>Balonmano Varonil</v>
      </c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46"/>
      <c r="R119" s="13"/>
      <c r="S119" s="54"/>
      <c r="T119" s="11"/>
      <c r="V119" s="162" t="str">
        <f>$B$4</f>
        <v>Balonmano Varonil</v>
      </c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46"/>
      <c r="AJ119" s="13"/>
    </row>
    <row r="120" spans="1:36" ht="2.1" customHeight="1" x14ac:dyDescent="0.25">
      <c r="B120" s="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0"/>
      <c r="T120" s="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0"/>
    </row>
    <row r="121" spans="1:36" ht="13.5" customHeight="1" x14ac:dyDescent="0.25">
      <c r="B121" s="9"/>
      <c r="C121" s="163"/>
      <c r="D121" s="164"/>
      <c r="E121" s="5"/>
      <c r="F121" s="169" t="str">
        <f>VLOOKUP(A117,'BD InterCOABQ '!$A:P,8,FALSE)&amp;" "&amp;VLOOKUP(A117,'BD InterCOABQ '!$A:P,9,FALSE)&amp;" "&amp;VLOOKUP(A117,'BD InterCOABQ '!$A:P,7,FALSE)</f>
        <v xml:space="preserve">  </v>
      </c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1"/>
      <c r="R121" s="10"/>
      <c r="T121" s="9"/>
      <c r="U121" s="163"/>
      <c r="V121" s="164"/>
      <c r="W121" s="5"/>
      <c r="X121" s="169" t="str">
        <f>VLOOKUP(S117,'BD InterCOABQ '!$A:AH,8,FALSE)&amp;" "&amp;VLOOKUP(S117,'BD InterCOABQ '!$A:AH,9,FALSE)&amp;" "&amp;VLOOKUP(S117,'BD InterCOABQ '!$A:AH,7,FALSE)</f>
        <v xml:space="preserve">  </v>
      </c>
      <c r="Y121" s="170"/>
      <c r="Z121" s="170"/>
      <c r="AA121" s="170"/>
      <c r="AB121" s="170"/>
      <c r="AC121" s="170"/>
      <c r="AD121" s="170"/>
      <c r="AE121" s="170"/>
      <c r="AF121" s="170"/>
      <c r="AG121" s="170"/>
      <c r="AH121" s="170"/>
      <c r="AI121" s="171"/>
      <c r="AJ121" s="10"/>
    </row>
    <row r="122" spans="1:36" ht="13.5" customHeight="1" x14ac:dyDescent="0.25">
      <c r="B122" s="9"/>
      <c r="C122" s="165"/>
      <c r="D122" s="166"/>
      <c r="E122" s="5"/>
      <c r="F122" s="172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4"/>
      <c r="R122" s="10"/>
      <c r="T122" s="9"/>
      <c r="U122" s="165"/>
      <c r="V122" s="166"/>
      <c r="W122" s="5"/>
      <c r="X122" s="172"/>
      <c r="Y122" s="173"/>
      <c r="Z122" s="173"/>
      <c r="AA122" s="173"/>
      <c r="AB122" s="173"/>
      <c r="AC122" s="173"/>
      <c r="AD122" s="173"/>
      <c r="AE122" s="173"/>
      <c r="AF122" s="173"/>
      <c r="AG122" s="173"/>
      <c r="AH122" s="173"/>
      <c r="AI122" s="174"/>
      <c r="AJ122" s="10"/>
    </row>
    <row r="123" spans="1:36" s="20" customFormat="1" ht="6.6" customHeight="1" x14ac:dyDescent="0.25">
      <c r="A123" s="60"/>
      <c r="B123" s="18"/>
      <c r="C123" s="165"/>
      <c r="D123" s="166"/>
      <c r="E123" s="17"/>
      <c r="F123" s="157" t="s">
        <v>17</v>
      </c>
      <c r="G123" s="157"/>
      <c r="H123" s="157"/>
      <c r="I123" s="157"/>
      <c r="J123" s="157"/>
      <c r="K123" s="43"/>
      <c r="L123" s="157" t="s">
        <v>18</v>
      </c>
      <c r="M123" s="157"/>
      <c r="N123" s="157"/>
      <c r="O123" s="43"/>
      <c r="P123" s="157" t="s">
        <v>4</v>
      </c>
      <c r="Q123" s="157"/>
      <c r="R123" s="24"/>
      <c r="S123" s="55"/>
      <c r="T123" s="18"/>
      <c r="U123" s="165"/>
      <c r="V123" s="166"/>
      <c r="W123" s="17"/>
      <c r="X123" s="157" t="s">
        <v>17</v>
      </c>
      <c r="Y123" s="157"/>
      <c r="Z123" s="157"/>
      <c r="AA123" s="157"/>
      <c r="AB123" s="157"/>
      <c r="AC123" s="43"/>
      <c r="AD123" s="157" t="s">
        <v>18</v>
      </c>
      <c r="AE123" s="157"/>
      <c r="AF123" s="157"/>
      <c r="AG123" s="43"/>
      <c r="AH123" s="157" t="s">
        <v>4</v>
      </c>
      <c r="AI123" s="157"/>
      <c r="AJ123" s="24"/>
    </row>
    <row r="124" spans="1:36" ht="2.4500000000000002" customHeight="1" x14ac:dyDescent="0.25">
      <c r="B124" s="9"/>
      <c r="C124" s="165"/>
      <c r="D124" s="16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10"/>
      <c r="T124" s="9"/>
      <c r="U124" s="165"/>
      <c r="V124" s="166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10"/>
    </row>
    <row r="125" spans="1:36" ht="12.95" customHeight="1" x14ac:dyDescent="0.25">
      <c r="B125" s="9"/>
      <c r="C125" s="165"/>
      <c r="D125" s="166"/>
      <c r="E125" s="5"/>
      <c r="F125" s="158" t="str">
        <f>IF(VLOOKUP(A117,'BD InterCOABQ '!$A:P,11,FALSE)="","",VLOOKUP(A117,'BD InterCOABQ '!$A:P,11,FALSE))</f>
        <v/>
      </c>
      <c r="G125" s="159"/>
      <c r="H125" s="159"/>
      <c r="I125" s="159"/>
      <c r="J125" s="159"/>
      <c r="K125" s="159"/>
      <c r="L125" s="160"/>
      <c r="M125" s="29"/>
      <c r="N125" s="161" t="str">
        <f>IF(VLOOKUP(A117,'BD InterCOABQ '!$A:P,10,FALSE)="","",VLOOKUP(A117,'BD InterCOABQ '!$A:P,10,FALSE))</f>
        <v/>
      </c>
      <c r="O125" s="161"/>
      <c r="P125" s="161"/>
      <c r="Q125" s="161"/>
      <c r="R125" s="10"/>
      <c r="T125" s="9"/>
      <c r="U125" s="165"/>
      <c r="V125" s="166"/>
      <c r="W125" s="5"/>
      <c r="X125" s="158" t="str">
        <f>IF(VLOOKUP(S117,'BD InterCOABQ '!$A:AH,11,FALSE)="","",VLOOKUP(S117,'BD InterCOABQ '!$A:AH,11,FALSE))</f>
        <v/>
      </c>
      <c r="Y125" s="159"/>
      <c r="Z125" s="159"/>
      <c r="AA125" s="159"/>
      <c r="AB125" s="159"/>
      <c r="AC125" s="159"/>
      <c r="AD125" s="160"/>
      <c r="AE125" s="29"/>
      <c r="AF125" s="161" t="str">
        <f>IF(VLOOKUP(S117,'BD InterCOABQ '!$A:AH,10,FALSE)="","",VLOOKUP(S117,'BD InterCOABQ '!$A:AH,10,FALSE))</f>
        <v/>
      </c>
      <c r="AG125" s="161"/>
      <c r="AH125" s="161"/>
      <c r="AI125" s="161"/>
      <c r="AJ125" s="10"/>
    </row>
    <row r="126" spans="1:36" ht="0.95" customHeight="1" x14ac:dyDescent="0.25">
      <c r="B126" s="9"/>
      <c r="C126" s="165"/>
      <c r="D126" s="166"/>
      <c r="E126" s="5"/>
      <c r="F126" s="5"/>
      <c r="G126" s="5"/>
      <c r="H126" s="5"/>
      <c r="I126" s="5"/>
      <c r="J126" s="5"/>
      <c r="K126" s="5"/>
      <c r="L126" s="4"/>
      <c r="M126" s="4"/>
      <c r="N126" s="4"/>
      <c r="O126" s="4"/>
      <c r="P126" s="4"/>
      <c r="Q126" s="4"/>
      <c r="R126" s="10"/>
      <c r="T126" s="9"/>
      <c r="U126" s="165"/>
      <c r="V126" s="166"/>
      <c r="W126" s="5"/>
      <c r="X126" s="5"/>
      <c r="Y126" s="5"/>
      <c r="Z126" s="5"/>
      <c r="AA126" s="5"/>
      <c r="AB126" s="5"/>
      <c r="AC126" s="5"/>
      <c r="AD126" s="4"/>
      <c r="AE126" s="4"/>
      <c r="AF126" s="4"/>
      <c r="AG126" s="4"/>
      <c r="AH126" s="4"/>
      <c r="AI126" s="4"/>
      <c r="AJ126" s="10"/>
    </row>
    <row r="127" spans="1:36" s="3" customFormat="1" ht="6.6" customHeight="1" x14ac:dyDescent="0.2">
      <c r="A127" s="57"/>
      <c r="B127" s="11"/>
      <c r="C127" s="165"/>
      <c r="D127" s="166"/>
      <c r="E127" s="12"/>
      <c r="F127" s="157" t="s">
        <v>0</v>
      </c>
      <c r="G127" s="157"/>
      <c r="H127" s="157"/>
      <c r="I127" s="157"/>
      <c r="J127" s="157"/>
      <c r="K127" s="157"/>
      <c r="L127" s="157"/>
      <c r="M127" s="28"/>
      <c r="N127" s="157" t="s">
        <v>9</v>
      </c>
      <c r="O127" s="157"/>
      <c r="P127" s="157"/>
      <c r="Q127" s="157"/>
      <c r="R127" s="13"/>
      <c r="S127" s="54"/>
      <c r="T127" s="11"/>
      <c r="U127" s="165"/>
      <c r="V127" s="166"/>
      <c r="W127" s="12"/>
      <c r="X127" s="157" t="s">
        <v>0</v>
      </c>
      <c r="Y127" s="157"/>
      <c r="Z127" s="157"/>
      <c r="AA127" s="157"/>
      <c r="AB127" s="157"/>
      <c r="AC127" s="157"/>
      <c r="AD127" s="157"/>
      <c r="AE127" s="28"/>
      <c r="AF127" s="157" t="s">
        <v>9</v>
      </c>
      <c r="AG127" s="157"/>
      <c r="AH127" s="157"/>
      <c r="AI127" s="157"/>
      <c r="AJ127" s="13"/>
    </row>
    <row r="128" spans="1:36" ht="0.95" customHeight="1" x14ac:dyDescent="0.25">
      <c r="B128" s="9"/>
      <c r="C128" s="165"/>
      <c r="D128" s="166"/>
      <c r="E128" s="5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10"/>
      <c r="T128" s="9"/>
      <c r="U128" s="165"/>
      <c r="V128" s="166"/>
      <c r="W128" s="5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10"/>
    </row>
    <row r="129" spans="1:36" ht="12.6" customHeight="1" x14ac:dyDescent="0.25">
      <c r="B129" s="9"/>
      <c r="C129" s="165"/>
      <c r="D129" s="166"/>
      <c r="E129" s="5"/>
      <c r="F129" s="181" t="str">
        <f>IF(VLOOKUP(A117,'BD InterCOABQ '!$A:P,14,FALSE)="","",VLOOKUP(A117,'BD InterCOABQ '!$A:P,14,FALSE))</f>
        <v/>
      </c>
      <c r="G129" s="181"/>
      <c r="H129" s="181"/>
      <c r="I129" s="181"/>
      <c r="J129" s="181"/>
      <c r="K129" s="5"/>
      <c r="L129" s="181" t="str">
        <f>IF(VLOOKUP(A117,'BD InterCOABQ '!$A:P,13,FALSE)="","",VLOOKUP(A117,'BD InterCOABQ '!$A:P,13,FALSE))</f>
        <v/>
      </c>
      <c r="M129" s="181"/>
      <c r="N129" s="181"/>
      <c r="O129" s="4"/>
      <c r="P129" s="181" t="str">
        <f>IF(VLOOKUP(A117,'BD InterCOABQ '!$A:P,15,FALSE)="","",VLOOKUP(A117,'BD InterCOABQ '!$A:P,15,FALSE))</f>
        <v/>
      </c>
      <c r="Q129" s="181"/>
      <c r="R129" s="10"/>
      <c r="T129" s="9"/>
      <c r="U129" s="165"/>
      <c r="V129" s="166"/>
      <c r="W129" s="5"/>
      <c r="X129" s="181" t="str">
        <f>IF(VLOOKUP(S117,'BD InterCOABQ '!$A:AH,14,FALSE)="","",VLOOKUP(S117,'BD InterCOABQ '!$A:AH,14,FALSE))</f>
        <v/>
      </c>
      <c r="Y129" s="181"/>
      <c r="Z129" s="181"/>
      <c r="AA129" s="181"/>
      <c r="AB129" s="181"/>
      <c r="AC129" s="5"/>
      <c r="AD129" s="181" t="str">
        <f>IF(VLOOKUP(S117,'BD InterCOABQ '!$A:AH,13,FALSE)="","",VLOOKUP(S117,'BD InterCOABQ '!$A:AH,13,FALSE))</f>
        <v/>
      </c>
      <c r="AE129" s="181"/>
      <c r="AF129" s="181"/>
      <c r="AG129" s="4"/>
      <c r="AH129" s="181" t="str">
        <f>IF(VLOOKUP(S117,'BD InterCOABQ '!$A:AH,15,FALSE)="","",VLOOKUP(S117,'BD InterCOABQ '!$A:AH,15,FALSE))</f>
        <v/>
      </c>
      <c r="AI129" s="181"/>
      <c r="AJ129" s="10"/>
    </row>
    <row r="130" spans="1:36" ht="1.5" customHeight="1" x14ac:dyDescent="0.25">
      <c r="B130" s="9"/>
      <c r="C130" s="165"/>
      <c r="D130" s="166"/>
      <c r="E130" s="5"/>
      <c r="F130" s="4"/>
      <c r="G130" s="4"/>
      <c r="H130" s="4"/>
      <c r="I130" s="5"/>
      <c r="J130" s="5"/>
      <c r="K130" s="5"/>
      <c r="L130" s="4"/>
      <c r="M130" s="4"/>
      <c r="N130" s="4"/>
      <c r="O130" s="4"/>
      <c r="P130" s="4"/>
      <c r="Q130" s="4"/>
      <c r="R130" s="10"/>
      <c r="T130" s="9"/>
      <c r="U130" s="165"/>
      <c r="V130" s="166"/>
      <c r="W130" s="5"/>
      <c r="X130" s="4"/>
      <c r="Y130" s="4"/>
      <c r="Z130" s="4"/>
      <c r="AA130" s="5"/>
      <c r="AB130" s="5"/>
      <c r="AC130" s="5"/>
      <c r="AD130" s="4"/>
      <c r="AE130" s="4"/>
      <c r="AF130" s="4"/>
      <c r="AG130" s="4"/>
      <c r="AH130" s="4"/>
      <c r="AI130" s="4"/>
      <c r="AJ130" s="10"/>
    </row>
    <row r="131" spans="1:36" s="21" customFormat="1" ht="6.6" customHeight="1" x14ac:dyDescent="0.25">
      <c r="A131" s="61"/>
      <c r="B131" s="25"/>
      <c r="C131" s="165"/>
      <c r="D131" s="166"/>
      <c r="E131" s="22"/>
      <c r="F131" s="157" t="s">
        <v>89</v>
      </c>
      <c r="G131" s="157"/>
      <c r="H131" s="157"/>
      <c r="I131" s="157"/>
      <c r="J131" s="157"/>
      <c r="K131" s="43"/>
      <c r="L131" s="157" t="s">
        <v>19</v>
      </c>
      <c r="M131" s="157"/>
      <c r="N131" s="157"/>
      <c r="O131" s="43"/>
      <c r="P131" s="157" t="s">
        <v>10</v>
      </c>
      <c r="Q131" s="157"/>
      <c r="R131" s="26"/>
      <c r="S131" s="56"/>
      <c r="T131" s="25"/>
      <c r="U131" s="165"/>
      <c r="V131" s="166"/>
      <c r="W131" s="22"/>
      <c r="X131" s="157" t="s">
        <v>89</v>
      </c>
      <c r="Y131" s="157"/>
      <c r="Z131" s="157"/>
      <c r="AA131" s="157"/>
      <c r="AB131" s="157"/>
      <c r="AC131" s="43"/>
      <c r="AD131" s="157" t="s">
        <v>19</v>
      </c>
      <c r="AE131" s="157"/>
      <c r="AF131" s="157"/>
      <c r="AG131" s="43"/>
      <c r="AH131" s="157" t="s">
        <v>10</v>
      </c>
      <c r="AI131" s="157"/>
      <c r="AJ131" s="26"/>
    </row>
    <row r="132" spans="1:36" ht="5.0999999999999996" customHeight="1" x14ac:dyDescent="0.25">
      <c r="B132" s="9"/>
      <c r="C132" s="165"/>
      <c r="D132" s="16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10"/>
      <c r="T132" s="9"/>
      <c r="U132" s="165"/>
      <c r="V132" s="166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10"/>
    </row>
    <row r="133" spans="1:36" ht="6.6" customHeight="1" x14ac:dyDescent="0.25">
      <c r="B133" s="9"/>
      <c r="C133" s="167"/>
      <c r="D133" s="168"/>
      <c r="E133" s="27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0"/>
      <c r="T133" s="9"/>
      <c r="U133" s="167"/>
      <c r="V133" s="168"/>
      <c r="W133" s="27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0"/>
    </row>
    <row r="134" spans="1:36" ht="0.95" customHeight="1" x14ac:dyDescent="0.25">
      <c r="B134" s="9"/>
      <c r="C134" s="4"/>
      <c r="D134" s="4"/>
      <c r="E134" s="27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0"/>
      <c r="T134" s="9"/>
      <c r="U134" s="4"/>
      <c r="V134" s="4"/>
      <c r="W134" s="27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0"/>
    </row>
    <row r="135" spans="1:36" ht="18" customHeight="1" x14ac:dyDescent="0.25">
      <c r="B135" s="9"/>
      <c r="C135" s="183" t="str">
        <f>IF(VLOOKUP(A117,'BD InterCOABQ '!$A:P,12,FALSE)="","",VLOOKUP(A117,'BD InterCOABQ '!$A:P,12,FALSE))</f>
        <v/>
      </c>
      <c r="D135" s="184"/>
      <c r="E135" s="4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0"/>
      <c r="T135" s="9"/>
      <c r="U135" s="183" t="str">
        <f>IF(VLOOKUP(S117,'BD InterCOABQ '!$A:AH,12,FALSE)="","",VLOOKUP(S117,'BD InterCOABQ '!$A:AH,12,FALSE))</f>
        <v/>
      </c>
      <c r="V135" s="184"/>
      <c r="W135" s="4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0"/>
    </row>
    <row r="136" spans="1:36" ht="5.45" customHeight="1" x14ac:dyDescent="0.25">
      <c r="B136" s="14"/>
      <c r="C136" s="185" t="s">
        <v>7</v>
      </c>
      <c r="D136" s="185"/>
      <c r="E136" s="15"/>
      <c r="F136" s="185" t="s">
        <v>20</v>
      </c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6"/>
      <c r="T136" s="14"/>
      <c r="U136" s="185" t="s">
        <v>7</v>
      </c>
      <c r="V136" s="185"/>
      <c r="W136" s="15"/>
      <c r="X136" s="185" t="s">
        <v>20</v>
      </c>
      <c r="Y136" s="185"/>
      <c r="Z136" s="185"/>
      <c r="AA136" s="185"/>
      <c r="AB136" s="185"/>
      <c r="AC136" s="185"/>
      <c r="AD136" s="185"/>
      <c r="AE136" s="185"/>
      <c r="AF136" s="185"/>
      <c r="AG136" s="185"/>
      <c r="AH136" s="185"/>
      <c r="AI136" s="185"/>
      <c r="AJ136" s="16"/>
    </row>
    <row r="137" spans="1:36" ht="9" customHeight="1" x14ac:dyDescent="0.25"/>
    <row r="138" spans="1:36" ht="9" customHeight="1" x14ac:dyDescent="0.25"/>
    <row r="139" spans="1:36" s="1" customFormat="1" ht="2.4500000000000002" customHeight="1" x14ac:dyDescent="0.25">
      <c r="A139" s="58"/>
      <c r="B139" s="6">
        <v>19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8"/>
      <c r="S139" s="52"/>
      <c r="T139" s="6">
        <v>20</v>
      </c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8"/>
    </row>
    <row r="140" spans="1:36" ht="13.5" customHeight="1" x14ac:dyDescent="0.25">
      <c r="A140" s="57" t="str">
        <f>13&amp;AL$1</f>
        <v>13BLV</v>
      </c>
      <c r="B140" s="9"/>
      <c r="C140" s="5"/>
      <c r="D140" s="156" t="s">
        <v>108</v>
      </c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44"/>
      <c r="R140" s="10"/>
      <c r="S140" s="53" t="str">
        <f>14&amp;$AL$1</f>
        <v>14BLV</v>
      </c>
      <c r="T140" s="9"/>
      <c r="U140" s="5"/>
      <c r="V140" s="156" t="s">
        <v>108</v>
      </c>
      <c r="W140" s="156"/>
      <c r="X140" s="156"/>
      <c r="Y140" s="156"/>
      <c r="Z140" s="156"/>
      <c r="AA140" s="156"/>
      <c r="AB140" s="156"/>
      <c r="AC140" s="156"/>
      <c r="AD140" s="156"/>
      <c r="AE140" s="156"/>
      <c r="AF140" s="156"/>
      <c r="AG140" s="156"/>
      <c r="AH140" s="156"/>
      <c r="AI140" s="44"/>
      <c r="AJ140" s="10"/>
    </row>
    <row r="141" spans="1:36" ht="9.9499999999999993" customHeight="1" x14ac:dyDescent="0.25">
      <c r="B141" s="9"/>
      <c r="D141" s="156" t="str">
        <f>$B$3</f>
        <v>Plantel 2 Amealco</v>
      </c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45"/>
      <c r="R141" s="10"/>
      <c r="T141" s="9"/>
      <c r="V141" s="156" t="str">
        <f>$B$3</f>
        <v>Plantel 2 Amealco</v>
      </c>
      <c r="W141" s="156"/>
      <c r="X141" s="156"/>
      <c r="Y141" s="156"/>
      <c r="Z141" s="156"/>
      <c r="AA141" s="156"/>
      <c r="AB141" s="156"/>
      <c r="AC141" s="156"/>
      <c r="AD141" s="156"/>
      <c r="AE141" s="156"/>
      <c r="AF141" s="156"/>
      <c r="AG141" s="156"/>
      <c r="AH141" s="156"/>
      <c r="AI141" s="45"/>
      <c r="AJ141" s="10"/>
    </row>
    <row r="142" spans="1:36" s="3" customFormat="1" ht="9.6" customHeight="1" x14ac:dyDescent="0.2">
      <c r="A142" s="57"/>
      <c r="B142" s="11"/>
      <c r="D142" s="162" t="str">
        <f>$B$4</f>
        <v>Balonmano Varonil</v>
      </c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46"/>
      <c r="R142" s="13"/>
      <c r="S142" s="54"/>
      <c r="T142" s="11"/>
      <c r="V142" s="162" t="str">
        <f>$B$4</f>
        <v>Balonmano Varonil</v>
      </c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46"/>
      <c r="AJ142" s="13"/>
    </row>
    <row r="143" spans="1:36" ht="2.1" customHeight="1" x14ac:dyDescent="0.25">
      <c r="B143" s="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0"/>
      <c r="T143" s="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0"/>
    </row>
    <row r="144" spans="1:36" ht="13.5" customHeight="1" x14ac:dyDescent="0.25">
      <c r="B144" s="9"/>
      <c r="C144" s="163"/>
      <c r="D144" s="164"/>
      <c r="E144" s="5"/>
      <c r="F144" s="169" t="str">
        <f>VLOOKUP(A140,'BD InterCOABQ '!$A:P,8,FALSE)&amp;" "&amp;VLOOKUP(A140,'BD InterCOABQ '!$A:P,9,FALSE)&amp;" "&amp;VLOOKUP(A140,'BD InterCOABQ '!$A:P,7,FALSE)</f>
        <v xml:space="preserve">  </v>
      </c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1"/>
      <c r="R144" s="10"/>
      <c r="T144" s="9"/>
      <c r="U144" s="163"/>
      <c r="V144" s="164"/>
      <c r="W144" s="5"/>
      <c r="X144" s="169" t="str">
        <f>VLOOKUP(S140,'BD InterCOABQ '!$A:AH,8,FALSE)&amp;" "&amp;VLOOKUP(S140,'BD InterCOABQ '!$A:AH,9,FALSE)&amp;" "&amp;VLOOKUP(S140,'BD InterCOABQ '!$A:AH,7,FALSE)</f>
        <v xml:space="preserve">  </v>
      </c>
      <c r="Y144" s="170"/>
      <c r="Z144" s="170"/>
      <c r="AA144" s="170"/>
      <c r="AB144" s="170"/>
      <c r="AC144" s="170"/>
      <c r="AD144" s="170"/>
      <c r="AE144" s="170"/>
      <c r="AF144" s="170"/>
      <c r="AG144" s="170"/>
      <c r="AH144" s="170"/>
      <c r="AI144" s="171"/>
      <c r="AJ144" s="10"/>
    </row>
    <row r="145" spans="1:38" ht="13.5" customHeight="1" x14ac:dyDescent="0.25">
      <c r="B145" s="9"/>
      <c r="C145" s="165"/>
      <c r="D145" s="166"/>
      <c r="E145" s="5"/>
      <c r="F145" s="172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4"/>
      <c r="R145" s="10"/>
      <c r="T145" s="9"/>
      <c r="U145" s="165"/>
      <c r="V145" s="166"/>
      <c r="W145" s="5"/>
      <c r="X145" s="172"/>
      <c r="Y145" s="173"/>
      <c r="Z145" s="173"/>
      <c r="AA145" s="173"/>
      <c r="AB145" s="173"/>
      <c r="AC145" s="173"/>
      <c r="AD145" s="173"/>
      <c r="AE145" s="173"/>
      <c r="AF145" s="173"/>
      <c r="AG145" s="173"/>
      <c r="AH145" s="173"/>
      <c r="AI145" s="174"/>
      <c r="AJ145" s="10"/>
    </row>
    <row r="146" spans="1:38" s="20" customFormat="1" ht="6.6" customHeight="1" x14ac:dyDescent="0.25">
      <c r="A146" s="60"/>
      <c r="B146" s="18"/>
      <c r="C146" s="165"/>
      <c r="D146" s="166"/>
      <c r="E146" s="17"/>
      <c r="F146" s="157" t="s">
        <v>17</v>
      </c>
      <c r="G146" s="157"/>
      <c r="H146" s="157"/>
      <c r="I146" s="157"/>
      <c r="J146" s="157"/>
      <c r="K146" s="43"/>
      <c r="L146" s="157" t="s">
        <v>18</v>
      </c>
      <c r="M146" s="157"/>
      <c r="N146" s="157"/>
      <c r="O146" s="43"/>
      <c r="P146" s="157" t="s">
        <v>4</v>
      </c>
      <c r="Q146" s="157"/>
      <c r="R146" s="24"/>
      <c r="S146" s="55"/>
      <c r="T146" s="18"/>
      <c r="U146" s="165"/>
      <c r="V146" s="166"/>
      <c r="W146" s="17"/>
      <c r="X146" s="157" t="s">
        <v>17</v>
      </c>
      <c r="Y146" s="157"/>
      <c r="Z146" s="157"/>
      <c r="AA146" s="157"/>
      <c r="AB146" s="157"/>
      <c r="AC146" s="43"/>
      <c r="AD146" s="157" t="s">
        <v>18</v>
      </c>
      <c r="AE146" s="157"/>
      <c r="AF146" s="157"/>
      <c r="AG146" s="43"/>
      <c r="AH146" s="157" t="s">
        <v>4</v>
      </c>
      <c r="AI146" s="157"/>
      <c r="AJ146" s="24"/>
    </row>
    <row r="147" spans="1:38" ht="2.4500000000000002" customHeight="1" x14ac:dyDescent="0.25">
      <c r="B147" s="9"/>
      <c r="C147" s="165"/>
      <c r="D147" s="16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10"/>
      <c r="T147" s="9"/>
      <c r="U147" s="165"/>
      <c r="V147" s="166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10"/>
    </row>
    <row r="148" spans="1:38" ht="12.95" customHeight="1" x14ac:dyDescent="0.25">
      <c r="B148" s="9"/>
      <c r="C148" s="165"/>
      <c r="D148" s="166"/>
      <c r="E148" s="5"/>
      <c r="F148" s="187" t="s">
        <v>90</v>
      </c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9"/>
      <c r="R148" s="10"/>
      <c r="T148" s="9"/>
      <c r="U148" s="165"/>
      <c r="V148" s="166"/>
      <c r="W148" s="5"/>
      <c r="X148" s="193" t="s">
        <v>109</v>
      </c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5"/>
      <c r="AJ148" s="10"/>
    </row>
    <row r="149" spans="1:38" ht="0.95" customHeight="1" x14ac:dyDescent="0.25">
      <c r="B149" s="9"/>
      <c r="C149" s="165"/>
      <c r="D149" s="166"/>
      <c r="E149" s="5"/>
      <c r="F149" s="5"/>
      <c r="G149" s="5"/>
      <c r="H149" s="5"/>
      <c r="I149" s="5"/>
      <c r="J149" s="5"/>
      <c r="K149" s="5"/>
      <c r="L149" s="4"/>
      <c r="M149" s="4"/>
      <c r="N149" s="4"/>
      <c r="O149" s="4"/>
      <c r="P149" s="4"/>
      <c r="Q149" s="4"/>
      <c r="R149" s="10"/>
      <c r="T149" s="9"/>
      <c r="U149" s="165"/>
      <c r="V149" s="166"/>
      <c r="W149" s="5"/>
      <c r="X149" s="5"/>
      <c r="Y149" s="5"/>
      <c r="Z149" s="5"/>
      <c r="AA149" s="5"/>
      <c r="AB149" s="5"/>
      <c r="AC149" s="5"/>
      <c r="AD149" s="4"/>
      <c r="AE149" s="4"/>
      <c r="AF149" s="4"/>
      <c r="AG149" s="4"/>
      <c r="AH149" s="4"/>
      <c r="AI149" s="4"/>
      <c r="AJ149" s="10"/>
    </row>
    <row r="150" spans="1:38" s="3" customFormat="1" ht="6.6" customHeight="1" x14ac:dyDescent="0.2">
      <c r="A150" s="57"/>
      <c r="B150" s="11"/>
      <c r="C150" s="165"/>
      <c r="D150" s="166"/>
      <c r="E150" s="12"/>
      <c r="F150" s="190" t="s">
        <v>91</v>
      </c>
      <c r="G150" s="190"/>
      <c r="H150" s="190"/>
      <c r="I150" s="190"/>
      <c r="J150" s="190"/>
      <c r="K150" s="190"/>
      <c r="L150" s="190"/>
      <c r="M150" s="190"/>
      <c r="N150" s="190"/>
      <c r="O150" s="190"/>
      <c r="P150" s="190"/>
      <c r="Q150" s="190"/>
      <c r="R150" s="13"/>
      <c r="S150" s="54"/>
      <c r="T150" s="11"/>
      <c r="U150" s="165"/>
      <c r="V150" s="166"/>
      <c r="W150" s="12"/>
      <c r="X150" s="190" t="s">
        <v>92</v>
      </c>
      <c r="Y150" s="190"/>
      <c r="Z150" s="190"/>
      <c r="AA150" s="190"/>
      <c r="AB150" s="190"/>
      <c r="AC150" s="190"/>
      <c r="AD150" s="190"/>
      <c r="AE150" s="190"/>
      <c r="AF150" s="190"/>
      <c r="AG150" s="190"/>
      <c r="AH150" s="190"/>
      <c r="AI150" s="190"/>
      <c r="AJ150" s="13"/>
    </row>
    <row r="151" spans="1:38" ht="0.95" customHeight="1" x14ac:dyDescent="0.25">
      <c r="B151" s="9"/>
      <c r="C151" s="165"/>
      <c r="D151" s="166"/>
      <c r="E151" s="5"/>
      <c r="F151" s="190"/>
      <c r="G151" s="190"/>
      <c r="H151" s="190"/>
      <c r="I151" s="190"/>
      <c r="J151" s="190"/>
      <c r="K151" s="190"/>
      <c r="L151" s="190"/>
      <c r="M151" s="190"/>
      <c r="N151" s="190"/>
      <c r="O151" s="190"/>
      <c r="P151" s="190"/>
      <c r="Q151" s="190"/>
      <c r="R151" s="10"/>
      <c r="T151" s="9"/>
      <c r="U151" s="165"/>
      <c r="V151" s="166"/>
      <c r="W151" s="5"/>
      <c r="X151" s="190"/>
      <c r="Y151" s="190"/>
      <c r="Z151" s="190"/>
      <c r="AA151" s="190"/>
      <c r="AB151" s="190"/>
      <c r="AC151" s="190"/>
      <c r="AD151" s="190"/>
      <c r="AE151" s="190"/>
      <c r="AF151" s="190"/>
      <c r="AG151" s="190"/>
      <c r="AH151" s="190"/>
      <c r="AI151" s="190"/>
      <c r="AJ151" s="10"/>
    </row>
    <row r="152" spans="1:38" ht="12.6" customHeight="1" x14ac:dyDescent="0.25">
      <c r="B152" s="9"/>
      <c r="C152" s="165"/>
      <c r="D152" s="166"/>
      <c r="E152" s="5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0"/>
      <c r="T152" s="9"/>
      <c r="U152" s="165"/>
      <c r="V152" s="166"/>
      <c r="W152" s="5"/>
      <c r="X152" s="190"/>
      <c r="Y152" s="190"/>
      <c r="Z152" s="190"/>
      <c r="AA152" s="190"/>
      <c r="AB152" s="190"/>
      <c r="AC152" s="190"/>
      <c r="AD152" s="190"/>
      <c r="AE152" s="190"/>
      <c r="AF152" s="190"/>
      <c r="AG152" s="190"/>
      <c r="AH152" s="190"/>
      <c r="AI152" s="190"/>
      <c r="AJ152" s="10"/>
    </row>
    <row r="153" spans="1:38" ht="1.5" customHeight="1" x14ac:dyDescent="0.25">
      <c r="B153" s="9"/>
      <c r="C153" s="165"/>
      <c r="D153" s="166"/>
      <c r="E153" s="5"/>
      <c r="F153" s="190"/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190"/>
      <c r="R153" s="10"/>
      <c r="T153" s="9"/>
      <c r="U153" s="165"/>
      <c r="V153" s="166"/>
      <c r="W153" s="5"/>
      <c r="X153" s="190"/>
      <c r="Y153" s="190"/>
      <c r="Z153" s="190"/>
      <c r="AA153" s="190"/>
      <c r="AB153" s="190"/>
      <c r="AC153" s="190"/>
      <c r="AD153" s="190"/>
      <c r="AE153" s="190"/>
      <c r="AF153" s="190"/>
      <c r="AG153" s="190"/>
      <c r="AH153" s="190"/>
      <c r="AI153" s="190"/>
      <c r="AJ153" s="10"/>
    </row>
    <row r="154" spans="1:38" s="21" customFormat="1" ht="6.6" customHeight="1" x14ac:dyDescent="0.25">
      <c r="A154" s="61"/>
      <c r="B154" s="25"/>
      <c r="C154" s="165"/>
      <c r="D154" s="166"/>
      <c r="E154" s="22"/>
      <c r="F154" s="190"/>
      <c r="G154" s="190"/>
      <c r="H154" s="190"/>
      <c r="I154" s="190"/>
      <c r="J154" s="190"/>
      <c r="K154" s="190"/>
      <c r="L154" s="190"/>
      <c r="M154" s="190"/>
      <c r="N154" s="190"/>
      <c r="O154" s="190"/>
      <c r="P154" s="190"/>
      <c r="Q154" s="190"/>
      <c r="R154" s="26"/>
      <c r="S154" s="56"/>
      <c r="T154" s="25"/>
      <c r="U154" s="165"/>
      <c r="V154" s="166"/>
      <c r="W154" s="22"/>
      <c r="X154" s="190"/>
      <c r="Y154" s="190"/>
      <c r="Z154" s="190"/>
      <c r="AA154" s="190"/>
      <c r="AB154" s="190"/>
      <c r="AC154" s="190"/>
      <c r="AD154" s="190"/>
      <c r="AE154" s="190"/>
      <c r="AF154" s="190"/>
      <c r="AG154" s="190"/>
      <c r="AH154" s="190"/>
      <c r="AI154" s="190"/>
      <c r="AJ154" s="26"/>
    </row>
    <row r="155" spans="1:38" ht="5.0999999999999996" customHeight="1" x14ac:dyDescent="0.25">
      <c r="B155" s="9"/>
      <c r="C155" s="165"/>
      <c r="D155" s="166"/>
      <c r="E155" s="5"/>
      <c r="F155" s="190"/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0"/>
      <c r="T155" s="9"/>
      <c r="U155" s="165"/>
      <c r="V155" s="166"/>
      <c r="W155" s="5"/>
      <c r="X155" s="190"/>
      <c r="Y155" s="190"/>
      <c r="Z155" s="190"/>
      <c r="AA155" s="190"/>
      <c r="AB155" s="190"/>
      <c r="AC155" s="190"/>
      <c r="AD155" s="190"/>
      <c r="AE155" s="190"/>
      <c r="AF155" s="190"/>
      <c r="AG155" s="190"/>
      <c r="AH155" s="190"/>
      <c r="AI155" s="190"/>
      <c r="AJ155" s="10"/>
    </row>
    <row r="156" spans="1:38" ht="6.6" customHeight="1" x14ac:dyDescent="0.25">
      <c r="B156" s="9"/>
      <c r="C156" s="167"/>
      <c r="D156" s="168"/>
      <c r="E156" s="27"/>
      <c r="F156" s="190"/>
      <c r="G156" s="190"/>
      <c r="H156" s="190"/>
      <c r="I156" s="190"/>
      <c r="J156" s="190"/>
      <c r="K156" s="190"/>
      <c r="L156" s="190"/>
      <c r="M156" s="190"/>
      <c r="N156" s="190"/>
      <c r="O156" s="190"/>
      <c r="P156" s="190"/>
      <c r="Q156" s="190"/>
      <c r="R156" s="10"/>
      <c r="T156" s="9"/>
      <c r="U156" s="167"/>
      <c r="V156" s="168"/>
      <c r="W156" s="27"/>
      <c r="X156" s="190"/>
      <c r="Y156" s="190"/>
      <c r="Z156" s="190"/>
      <c r="AA156" s="190"/>
      <c r="AB156" s="190"/>
      <c r="AC156" s="190"/>
      <c r="AD156" s="190"/>
      <c r="AE156" s="190"/>
      <c r="AF156" s="190"/>
      <c r="AG156" s="190"/>
      <c r="AH156" s="190"/>
      <c r="AI156" s="190"/>
      <c r="AJ156" s="10"/>
    </row>
    <row r="157" spans="1:38" ht="0.95" customHeight="1" x14ac:dyDescent="0.25">
      <c r="B157" s="9"/>
      <c r="C157" s="4"/>
      <c r="D157" s="4"/>
      <c r="E157" s="27"/>
      <c r="F157" s="190"/>
      <c r="G157" s="190"/>
      <c r="H157" s="190"/>
      <c r="I157" s="190"/>
      <c r="J157" s="190"/>
      <c r="K157" s="190"/>
      <c r="L157" s="190"/>
      <c r="M157" s="190"/>
      <c r="N157" s="190"/>
      <c r="O157" s="190"/>
      <c r="P157" s="190"/>
      <c r="Q157" s="190"/>
      <c r="R157" s="10"/>
      <c r="T157" s="9"/>
      <c r="U157" s="4"/>
      <c r="V157" s="4"/>
      <c r="W157" s="27"/>
      <c r="X157" s="190"/>
      <c r="Y157" s="190"/>
      <c r="Z157" s="190"/>
      <c r="AA157" s="190"/>
      <c r="AB157" s="190"/>
      <c r="AC157" s="190"/>
      <c r="AD157" s="190"/>
      <c r="AE157" s="190"/>
      <c r="AF157" s="190"/>
      <c r="AG157" s="190"/>
      <c r="AH157" s="190"/>
      <c r="AI157" s="190"/>
      <c r="AJ157" s="10"/>
    </row>
    <row r="158" spans="1:38" ht="18" customHeight="1" x14ac:dyDescent="0.25">
      <c r="B158" s="9"/>
      <c r="C158" s="186"/>
      <c r="D158" s="186"/>
      <c r="E158" s="42"/>
      <c r="F158" s="191"/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0"/>
      <c r="T158" s="9"/>
      <c r="U158" s="196"/>
      <c r="V158" s="196"/>
      <c r="W158" s="42"/>
      <c r="X158" s="191"/>
      <c r="Y158" s="191"/>
      <c r="Z158" s="191"/>
      <c r="AA158" s="191"/>
      <c r="AB158" s="191"/>
      <c r="AC158" s="191"/>
      <c r="AD158" s="191"/>
      <c r="AE158" s="191"/>
      <c r="AF158" s="191"/>
      <c r="AG158" s="191"/>
      <c r="AH158" s="191"/>
      <c r="AI158" s="191"/>
      <c r="AJ158" s="10"/>
    </row>
    <row r="159" spans="1:38" ht="5.45" customHeight="1" x14ac:dyDescent="0.25">
      <c r="B159" s="14"/>
      <c r="C159" s="185"/>
      <c r="D159" s="185"/>
      <c r="E159" s="1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  <c r="R159" s="16"/>
      <c r="T159" s="14"/>
      <c r="U159" s="185"/>
      <c r="V159" s="185"/>
      <c r="W159" s="15"/>
      <c r="X159" s="185" t="s">
        <v>20</v>
      </c>
      <c r="Y159" s="185"/>
      <c r="Z159" s="185"/>
      <c r="AA159" s="185"/>
      <c r="AB159" s="185"/>
      <c r="AC159" s="185"/>
      <c r="AD159" s="185"/>
      <c r="AE159" s="185"/>
      <c r="AF159" s="185"/>
      <c r="AG159" s="185"/>
      <c r="AH159" s="185"/>
      <c r="AI159" s="185"/>
      <c r="AJ159" s="16"/>
    </row>
    <row r="160" spans="1:38" s="57" customFormat="1" ht="2.4500000000000002" customHeight="1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/>
      <c r="S160" s="5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/>
      <c r="AK160"/>
      <c r="AL160"/>
    </row>
  </sheetData>
  <sheetProtection algorithmName="SHA-512" hashValue="E47WhqPEAxHikYqw5AxqTYWDBcXbL+zBedWTcUZquah+HNjSDyhX9f8a/40D24n7gsIPDDSdRDAh8FqQntU++g==" saltValue="NTbc0vqqhOnzpiXB8iTQrQ==" spinCount="100000" sheet="1" selectLockedCells="1"/>
  <mergeCells count="293">
    <mergeCell ref="C159:D159"/>
    <mergeCell ref="F159:Q159"/>
    <mergeCell ref="U159:V159"/>
    <mergeCell ref="X159:AI159"/>
    <mergeCell ref="F148:Q148"/>
    <mergeCell ref="X148:AI148"/>
    <mergeCell ref="F150:Q158"/>
    <mergeCell ref="X150:AI158"/>
    <mergeCell ref="C158:D158"/>
    <mergeCell ref="U158:V158"/>
    <mergeCell ref="C144:D156"/>
    <mergeCell ref="F144:Q145"/>
    <mergeCell ref="U144:V156"/>
    <mergeCell ref="X144:AI145"/>
    <mergeCell ref="F146:J146"/>
    <mergeCell ref="L146:N146"/>
    <mergeCell ref="P146:Q146"/>
    <mergeCell ref="X146:AB146"/>
    <mergeCell ref="AD146:AF146"/>
    <mergeCell ref="AH146:AI146"/>
    <mergeCell ref="D142:P142"/>
    <mergeCell ref="V142:AH142"/>
    <mergeCell ref="F133:Q135"/>
    <mergeCell ref="X133:AI135"/>
    <mergeCell ref="C135:D135"/>
    <mergeCell ref="U135:V135"/>
    <mergeCell ref="C136:D136"/>
    <mergeCell ref="F136:Q136"/>
    <mergeCell ref="U136:V136"/>
    <mergeCell ref="X136:AI136"/>
    <mergeCell ref="F129:J129"/>
    <mergeCell ref="L129:N129"/>
    <mergeCell ref="P129:Q129"/>
    <mergeCell ref="X129:AB129"/>
    <mergeCell ref="AD129:AF129"/>
    <mergeCell ref="AH129:AI129"/>
    <mergeCell ref="D140:P140"/>
    <mergeCell ref="V140:AH140"/>
    <mergeCell ref="D141:P141"/>
    <mergeCell ref="V141:AH141"/>
    <mergeCell ref="F125:L125"/>
    <mergeCell ref="N125:Q125"/>
    <mergeCell ref="X125:AD125"/>
    <mergeCell ref="AF125:AI125"/>
    <mergeCell ref="F127:L127"/>
    <mergeCell ref="N127:Q127"/>
    <mergeCell ref="X127:AD127"/>
    <mergeCell ref="AF127:AI127"/>
    <mergeCell ref="C121:D133"/>
    <mergeCell ref="F121:Q122"/>
    <mergeCell ref="U121:V133"/>
    <mergeCell ref="X121:AI122"/>
    <mergeCell ref="F123:J123"/>
    <mergeCell ref="L123:N123"/>
    <mergeCell ref="P123:Q123"/>
    <mergeCell ref="X123:AB123"/>
    <mergeCell ref="AD123:AF123"/>
    <mergeCell ref="AH123:AI123"/>
    <mergeCell ref="F131:J131"/>
    <mergeCell ref="L131:N131"/>
    <mergeCell ref="P131:Q131"/>
    <mergeCell ref="X131:AB131"/>
    <mergeCell ref="AD131:AF131"/>
    <mergeCell ref="AH131:AI131"/>
    <mergeCell ref="D119:P119"/>
    <mergeCell ref="V119:AH119"/>
    <mergeCell ref="F111:Q113"/>
    <mergeCell ref="X111:AI113"/>
    <mergeCell ref="C113:D113"/>
    <mergeCell ref="U113:V113"/>
    <mergeCell ref="C114:D114"/>
    <mergeCell ref="F114:Q114"/>
    <mergeCell ref="U114:V114"/>
    <mergeCell ref="X114:AI114"/>
    <mergeCell ref="F107:J107"/>
    <mergeCell ref="L107:N107"/>
    <mergeCell ref="P107:Q107"/>
    <mergeCell ref="X107:AB107"/>
    <mergeCell ref="AD107:AF107"/>
    <mergeCell ref="AH107:AI107"/>
    <mergeCell ref="D117:P117"/>
    <mergeCell ref="V117:AH117"/>
    <mergeCell ref="D118:P118"/>
    <mergeCell ref="V118:AH118"/>
    <mergeCell ref="F103:L103"/>
    <mergeCell ref="N103:Q103"/>
    <mergeCell ref="X103:AD103"/>
    <mergeCell ref="AF103:AI103"/>
    <mergeCell ref="F105:L105"/>
    <mergeCell ref="N105:Q105"/>
    <mergeCell ref="X105:AD105"/>
    <mergeCell ref="AF105:AI105"/>
    <mergeCell ref="C99:D111"/>
    <mergeCell ref="F99:Q100"/>
    <mergeCell ref="U99:V111"/>
    <mergeCell ref="X99:AI100"/>
    <mergeCell ref="F101:J101"/>
    <mergeCell ref="L101:N101"/>
    <mergeCell ref="P101:Q101"/>
    <mergeCell ref="X101:AB101"/>
    <mergeCell ref="AD101:AF101"/>
    <mergeCell ref="AH101:AI101"/>
    <mergeCell ref="F109:J109"/>
    <mergeCell ref="L109:N109"/>
    <mergeCell ref="P109:Q109"/>
    <mergeCell ref="X109:AB109"/>
    <mergeCell ref="AD109:AF109"/>
    <mergeCell ref="AH109:AI109"/>
    <mergeCell ref="D97:P97"/>
    <mergeCell ref="V97:AH97"/>
    <mergeCell ref="F89:Q91"/>
    <mergeCell ref="X89:AI91"/>
    <mergeCell ref="C91:D91"/>
    <mergeCell ref="U91:V91"/>
    <mergeCell ref="C92:D92"/>
    <mergeCell ref="F92:Q92"/>
    <mergeCell ref="U92:V92"/>
    <mergeCell ref="X92:AI92"/>
    <mergeCell ref="F85:J85"/>
    <mergeCell ref="L85:N85"/>
    <mergeCell ref="P85:Q85"/>
    <mergeCell ref="X85:AB85"/>
    <mergeCell ref="AD85:AF85"/>
    <mergeCell ref="AH85:AI85"/>
    <mergeCell ref="D95:P95"/>
    <mergeCell ref="V95:AH95"/>
    <mergeCell ref="D96:P96"/>
    <mergeCell ref="V96:AH96"/>
    <mergeCell ref="F81:L81"/>
    <mergeCell ref="N81:Q81"/>
    <mergeCell ref="X81:AD81"/>
    <mergeCell ref="AF81:AI81"/>
    <mergeCell ref="F83:L83"/>
    <mergeCell ref="N83:Q83"/>
    <mergeCell ref="X83:AD83"/>
    <mergeCell ref="AF83:AI83"/>
    <mergeCell ref="C77:D89"/>
    <mergeCell ref="F77:Q78"/>
    <mergeCell ref="U77:V89"/>
    <mergeCell ref="X77:AI78"/>
    <mergeCell ref="F79:J79"/>
    <mergeCell ref="L79:N79"/>
    <mergeCell ref="P79:Q79"/>
    <mergeCell ref="X79:AB79"/>
    <mergeCell ref="AD79:AF79"/>
    <mergeCell ref="AH79:AI79"/>
    <mergeCell ref="F87:J87"/>
    <mergeCell ref="L87:N87"/>
    <mergeCell ref="P87:Q87"/>
    <mergeCell ref="X87:AB87"/>
    <mergeCell ref="AD87:AF87"/>
    <mergeCell ref="AH87:AI87"/>
    <mergeCell ref="D75:P75"/>
    <mergeCell ref="V75:AH75"/>
    <mergeCell ref="F67:Q69"/>
    <mergeCell ref="X67:AI69"/>
    <mergeCell ref="C69:D69"/>
    <mergeCell ref="U69:V69"/>
    <mergeCell ref="C70:D70"/>
    <mergeCell ref="F70:Q70"/>
    <mergeCell ref="U70:V70"/>
    <mergeCell ref="X70:AI70"/>
    <mergeCell ref="F63:J63"/>
    <mergeCell ref="L63:N63"/>
    <mergeCell ref="P63:Q63"/>
    <mergeCell ref="X63:AB63"/>
    <mergeCell ref="AD63:AF63"/>
    <mergeCell ref="AH63:AI63"/>
    <mergeCell ref="D73:P73"/>
    <mergeCell ref="V73:AH73"/>
    <mergeCell ref="D74:P74"/>
    <mergeCell ref="V74:AH74"/>
    <mergeCell ref="F59:L59"/>
    <mergeCell ref="N59:Q59"/>
    <mergeCell ref="X59:AD59"/>
    <mergeCell ref="AF59:AI59"/>
    <mergeCell ref="F61:L61"/>
    <mergeCell ref="N61:Q61"/>
    <mergeCell ref="X61:AD61"/>
    <mergeCell ref="AF61:AI61"/>
    <mergeCell ref="C55:D67"/>
    <mergeCell ref="F55:Q56"/>
    <mergeCell ref="U55:V67"/>
    <mergeCell ref="X55:AI56"/>
    <mergeCell ref="F57:J57"/>
    <mergeCell ref="L57:N57"/>
    <mergeCell ref="P57:Q57"/>
    <mergeCell ref="X57:AB57"/>
    <mergeCell ref="AD57:AF57"/>
    <mergeCell ref="AH57:AI57"/>
    <mergeCell ref="F65:J65"/>
    <mergeCell ref="L65:N65"/>
    <mergeCell ref="P65:Q65"/>
    <mergeCell ref="X65:AB65"/>
    <mergeCell ref="AD65:AF65"/>
    <mergeCell ref="AH65:AI65"/>
    <mergeCell ref="D53:P53"/>
    <mergeCell ref="V53:AH53"/>
    <mergeCell ref="F45:Q47"/>
    <mergeCell ref="X45:AI47"/>
    <mergeCell ref="C47:D47"/>
    <mergeCell ref="U47:V47"/>
    <mergeCell ref="C48:D48"/>
    <mergeCell ref="F48:Q48"/>
    <mergeCell ref="U48:V48"/>
    <mergeCell ref="X48:AI48"/>
    <mergeCell ref="F41:J41"/>
    <mergeCell ref="L41:N41"/>
    <mergeCell ref="P41:Q41"/>
    <mergeCell ref="X41:AB41"/>
    <mergeCell ref="AD41:AF41"/>
    <mergeCell ref="AH41:AI41"/>
    <mergeCell ref="D51:P51"/>
    <mergeCell ref="V51:AH51"/>
    <mergeCell ref="D52:P52"/>
    <mergeCell ref="V52:AH52"/>
    <mergeCell ref="F37:L37"/>
    <mergeCell ref="N37:Q37"/>
    <mergeCell ref="X37:AD37"/>
    <mergeCell ref="AF37:AI37"/>
    <mergeCell ref="F39:L39"/>
    <mergeCell ref="N39:Q39"/>
    <mergeCell ref="X39:AD39"/>
    <mergeCell ref="AF39:AI39"/>
    <mergeCell ref="C33:D45"/>
    <mergeCell ref="F33:Q34"/>
    <mergeCell ref="U33:V45"/>
    <mergeCell ref="X33:AI34"/>
    <mergeCell ref="F35:J35"/>
    <mergeCell ref="L35:N35"/>
    <mergeCell ref="P35:Q35"/>
    <mergeCell ref="X35:AB35"/>
    <mergeCell ref="AD35:AF35"/>
    <mergeCell ref="AH35:AI35"/>
    <mergeCell ref="F43:J43"/>
    <mergeCell ref="L43:N43"/>
    <mergeCell ref="P43:Q43"/>
    <mergeCell ref="X43:AB43"/>
    <mergeCell ref="AD43:AF43"/>
    <mergeCell ref="AH43:AI43"/>
    <mergeCell ref="D31:P31"/>
    <mergeCell ref="V31:AH31"/>
    <mergeCell ref="F23:Q25"/>
    <mergeCell ref="X23:AI25"/>
    <mergeCell ref="C25:D25"/>
    <mergeCell ref="U25:V25"/>
    <mergeCell ref="C26:D26"/>
    <mergeCell ref="F26:Q26"/>
    <mergeCell ref="U26:V26"/>
    <mergeCell ref="X26:AI26"/>
    <mergeCell ref="F19:J19"/>
    <mergeCell ref="L19:N19"/>
    <mergeCell ref="P19:Q19"/>
    <mergeCell ref="X19:AB19"/>
    <mergeCell ref="AD19:AF19"/>
    <mergeCell ref="AH19:AI19"/>
    <mergeCell ref="D29:P29"/>
    <mergeCell ref="V29:AH29"/>
    <mergeCell ref="D30:P30"/>
    <mergeCell ref="V30:AH30"/>
    <mergeCell ref="F15:L15"/>
    <mergeCell ref="N15:Q15"/>
    <mergeCell ref="X15:AD15"/>
    <mergeCell ref="AF15:AI15"/>
    <mergeCell ref="D9:P9"/>
    <mergeCell ref="V9:AH9"/>
    <mergeCell ref="C11:D23"/>
    <mergeCell ref="F11:Q12"/>
    <mergeCell ref="U11:V23"/>
    <mergeCell ref="X11:AI12"/>
    <mergeCell ref="F13:J13"/>
    <mergeCell ref="L13:N13"/>
    <mergeCell ref="P13:Q13"/>
    <mergeCell ref="X13:AB13"/>
    <mergeCell ref="F21:J21"/>
    <mergeCell ref="L21:N21"/>
    <mergeCell ref="P21:Q21"/>
    <mergeCell ref="X21:AB21"/>
    <mergeCell ref="AD21:AF21"/>
    <mergeCell ref="AH21:AI21"/>
    <mergeCell ref="F17:L17"/>
    <mergeCell ref="N17:Q17"/>
    <mergeCell ref="X17:AD17"/>
    <mergeCell ref="AF17:AI17"/>
    <mergeCell ref="B2:AJ2"/>
    <mergeCell ref="B3:AJ3"/>
    <mergeCell ref="B4:AJ4"/>
    <mergeCell ref="D7:P7"/>
    <mergeCell ref="V7:AH7"/>
    <mergeCell ref="D8:P8"/>
    <mergeCell ref="V8:AH8"/>
    <mergeCell ref="AD13:AF13"/>
    <mergeCell ref="AH13:AI13"/>
  </mergeCells>
  <printOptions horizontalCentered="1"/>
  <pageMargins left="0.23622047244094491" right="0.23622047244094491" top="0.27" bottom="0.96" header="0.17" footer="0.51"/>
  <pageSetup orientation="portrait" r:id="rId1"/>
  <headerFooter>
    <oddFooter>&amp;L&amp;"-,Negrita"Nombre y Firma del Entrenador&amp;C&amp;"-,Negrita"Sello Plantel&amp;R&amp;"-,Negrita"Nombre  y Firma del Director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L160"/>
  <sheetViews>
    <sheetView showGridLines="0" showRowColHeaders="0" view="pageBreakPreview" zoomScaleNormal="110" zoomScaleSheetLayoutView="100" workbookViewId="0">
      <selection activeCell="B4" sqref="B4:AJ4"/>
    </sheetView>
  </sheetViews>
  <sheetFormatPr baseColWidth="10" defaultColWidth="0" defaultRowHeight="15" x14ac:dyDescent="0.25"/>
  <cols>
    <col min="1" max="1" width="0.42578125" style="57" customWidth="1"/>
    <col min="2" max="2" width="0.5703125" style="2" customWidth="1"/>
    <col min="3" max="3" width="8.85546875" style="2" customWidth="1"/>
    <col min="4" max="4" width="4.28515625" style="2" customWidth="1"/>
    <col min="5" max="5" width="0.42578125" style="2" customWidth="1"/>
    <col min="6" max="6" width="3.5703125" style="2" customWidth="1"/>
    <col min="7" max="7" width="0.42578125" style="2" customWidth="1"/>
    <col min="8" max="8" width="1.85546875" style="2" customWidth="1"/>
    <col min="9" max="9" width="0.7109375" style="2" customWidth="1"/>
    <col min="10" max="10" width="2.85546875" style="2" customWidth="1"/>
    <col min="11" max="11" width="0.28515625" style="2" customWidth="1"/>
    <col min="12" max="12" width="4.7109375" style="2" customWidth="1"/>
    <col min="13" max="13" width="0.28515625" style="2" customWidth="1"/>
    <col min="14" max="14" width="2.85546875" style="2" customWidth="1"/>
    <col min="15" max="15" width="0.42578125" style="2" customWidth="1"/>
    <col min="16" max="16" width="4" style="2" customWidth="1"/>
    <col min="17" max="17" width="5.42578125" style="2" customWidth="1"/>
    <col min="18" max="18" width="0.42578125" customWidth="1"/>
    <col min="19" max="19" width="3.85546875" style="52" customWidth="1"/>
    <col min="20" max="20" width="0.5703125" style="2" customWidth="1"/>
    <col min="21" max="21" width="8.85546875" style="2" customWidth="1"/>
    <col min="22" max="22" width="4.28515625" style="2" customWidth="1"/>
    <col min="23" max="23" width="0.42578125" style="2" customWidth="1"/>
    <col min="24" max="24" width="3.5703125" style="2" customWidth="1"/>
    <col min="25" max="25" width="0.42578125" style="2" customWidth="1"/>
    <col min="26" max="26" width="1.85546875" style="2" customWidth="1"/>
    <col min="27" max="27" width="0.7109375" style="2" customWidth="1"/>
    <col min="28" max="28" width="2.85546875" style="2" customWidth="1"/>
    <col min="29" max="29" width="0.28515625" style="2" customWidth="1"/>
    <col min="30" max="30" width="4.7109375" style="2" customWidth="1"/>
    <col min="31" max="31" width="0.28515625" style="2" customWidth="1"/>
    <col min="32" max="32" width="2.85546875" style="2" customWidth="1"/>
    <col min="33" max="33" width="0.42578125" style="2" customWidth="1"/>
    <col min="34" max="34" width="4" style="2" customWidth="1"/>
    <col min="35" max="35" width="5.42578125" style="2" customWidth="1"/>
    <col min="36" max="36" width="0.42578125" customWidth="1"/>
    <col min="37" max="37" width="0.5703125" customWidth="1"/>
    <col min="38" max="38" width="3.5703125" hidden="1" customWidth="1"/>
    <col min="39" max="16384" width="10.85546875" hidden="1"/>
  </cols>
  <sheetData>
    <row r="1" spans="1:38" ht="6.6" customHeight="1" x14ac:dyDescent="0.25">
      <c r="S1" s="50"/>
      <c r="AL1" t="s">
        <v>100</v>
      </c>
    </row>
    <row r="2" spans="1:38" ht="21.6" customHeight="1" x14ac:dyDescent="0.25">
      <c r="B2" s="153" t="s">
        <v>108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</row>
    <row r="3" spans="1:38" ht="15.6" customHeight="1" x14ac:dyDescent="0.25">
      <c r="B3" s="154" t="str">
        <f>'BD InterCOABQ '!C1</f>
        <v>Plantel 2 Amealco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</row>
    <row r="4" spans="1:38" ht="12.6" customHeight="1" x14ac:dyDescent="0.25">
      <c r="B4" s="192" t="s">
        <v>125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</row>
    <row r="5" spans="1:38" ht="6" customHeight="1" x14ac:dyDescent="0.25"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51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1:38" s="1" customFormat="1" ht="2.4500000000000002" customHeight="1" x14ac:dyDescent="0.25">
      <c r="A6" s="58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52"/>
      <c r="T6" s="6">
        <v>2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8"/>
    </row>
    <row r="7" spans="1:38" ht="13.5" customHeight="1" x14ac:dyDescent="0.25">
      <c r="A7" s="59" t="str">
        <f>1&amp;$AL$1</f>
        <v>1VV</v>
      </c>
      <c r="B7" s="9"/>
      <c r="C7" s="5"/>
      <c r="D7" s="156" t="s">
        <v>108</v>
      </c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44"/>
      <c r="R7" s="10"/>
      <c r="S7" s="53" t="str">
        <f>2&amp;$AL$1</f>
        <v>2VV</v>
      </c>
      <c r="T7" s="9"/>
      <c r="U7" s="5"/>
      <c r="V7" s="156" t="s">
        <v>108</v>
      </c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44"/>
      <c r="AJ7" s="10"/>
    </row>
    <row r="8" spans="1:38" ht="9.9499999999999993" customHeight="1" x14ac:dyDescent="0.25">
      <c r="B8" s="9"/>
      <c r="C8" s="5"/>
      <c r="D8" s="156" t="str">
        <f>$B$3</f>
        <v>Plantel 2 Amealco</v>
      </c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45"/>
      <c r="R8" s="10"/>
      <c r="T8" s="9"/>
      <c r="V8" s="156" t="str">
        <f>$B$3</f>
        <v>Plantel 2 Amealco</v>
      </c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45"/>
      <c r="AJ8" s="10"/>
    </row>
    <row r="9" spans="1:38" s="3" customFormat="1" ht="9.6" customHeight="1" x14ac:dyDescent="0.2">
      <c r="A9" s="57"/>
      <c r="B9" s="11"/>
      <c r="C9" s="12"/>
      <c r="D9" s="162" t="str">
        <f>$B$4</f>
        <v>Voleibol de Sala Varonil</v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46"/>
      <c r="R9" s="13"/>
      <c r="S9" s="54"/>
      <c r="T9" s="11"/>
      <c r="V9" s="162" t="str">
        <f>$B$4</f>
        <v>Voleibol de Sala Varonil</v>
      </c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46"/>
      <c r="AJ9" s="13"/>
    </row>
    <row r="10" spans="1:38" ht="2.1" customHeight="1" x14ac:dyDescent="0.25">
      <c r="B10" s="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0"/>
      <c r="T10" s="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0"/>
    </row>
    <row r="11" spans="1:38" ht="13.5" customHeight="1" x14ac:dyDescent="0.25">
      <c r="B11" s="9"/>
      <c r="C11" s="163"/>
      <c r="D11" s="164"/>
      <c r="E11" s="5"/>
      <c r="F11" s="169" t="str">
        <f>VLOOKUP(A7,'BD InterCOABQ '!$A:P,8,FALSE)&amp;" "&amp;VLOOKUP(A7,'BD InterCOABQ '!$A:P,9,FALSE)&amp;" "&amp;VLOOKUP(A7,'BD InterCOABQ '!$A:P,7,FALSE)</f>
        <v xml:space="preserve">  </v>
      </c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1"/>
      <c r="R11" s="10"/>
      <c r="T11" s="9"/>
      <c r="U11" s="175"/>
      <c r="V11" s="176"/>
      <c r="W11" s="5"/>
      <c r="X11" s="169" t="str">
        <f>VLOOKUP(S7,'BD InterCOABQ '!$A:AH,8,FALSE)&amp;" "&amp;VLOOKUP(S7,'BD InterCOABQ '!$A:AH,9,FALSE)&amp;" "&amp;VLOOKUP(S7,'BD InterCOABQ '!$A:AH,7,FALSE)</f>
        <v xml:space="preserve">  </v>
      </c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1"/>
      <c r="AJ11" s="10"/>
    </row>
    <row r="12" spans="1:38" ht="13.5" customHeight="1" x14ac:dyDescent="0.25">
      <c r="B12" s="9"/>
      <c r="C12" s="165"/>
      <c r="D12" s="166"/>
      <c r="E12" s="5"/>
      <c r="F12" s="172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4"/>
      <c r="R12" s="10"/>
      <c r="T12" s="9"/>
      <c r="U12" s="177"/>
      <c r="V12" s="178"/>
      <c r="W12" s="5"/>
      <c r="X12" s="172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4"/>
      <c r="AJ12" s="10"/>
    </row>
    <row r="13" spans="1:38" s="20" customFormat="1" ht="6.6" customHeight="1" x14ac:dyDescent="0.25">
      <c r="A13" s="60"/>
      <c r="B13" s="18"/>
      <c r="C13" s="165"/>
      <c r="D13" s="166"/>
      <c r="E13" s="17"/>
      <c r="F13" s="157" t="s">
        <v>17</v>
      </c>
      <c r="G13" s="157"/>
      <c r="H13" s="157"/>
      <c r="I13" s="157"/>
      <c r="J13" s="157"/>
      <c r="K13" s="43"/>
      <c r="L13" s="157" t="s">
        <v>18</v>
      </c>
      <c r="M13" s="157"/>
      <c r="N13" s="157"/>
      <c r="O13" s="43"/>
      <c r="P13" s="157" t="s">
        <v>4</v>
      </c>
      <c r="Q13" s="157"/>
      <c r="R13" s="24"/>
      <c r="S13" s="55"/>
      <c r="T13" s="18"/>
      <c r="U13" s="177"/>
      <c r="V13" s="178"/>
      <c r="W13" s="17"/>
      <c r="X13" s="157" t="s">
        <v>17</v>
      </c>
      <c r="Y13" s="157"/>
      <c r="Z13" s="157"/>
      <c r="AA13" s="157"/>
      <c r="AB13" s="157"/>
      <c r="AC13" s="43"/>
      <c r="AD13" s="157" t="s">
        <v>18</v>
      </c>
      <c r="AE13" s="157"/>
      <c r="AF13" s="157"/>
      <c r="AG13" s="43"/>
      <c r="AH13" s="157" t="s">
        <v>4</v>
      </c>
      <c r="AI13" s="157"/>
      <c r="AJ13" s="24"/>
    </row>
    <row r="14" spans="1:38" ht="2.4500000000000002" customHeight="1" x14ac:dyDescent="0.25">
      <c r="B14" s="9"/>
      <c r="C14" s="165"/>
      <c r="D14" s="16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0"/>
      <c r="T14" s="9"/>
      <c r="U14" s="177"/>
      <c r="V14" s="178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10"/>
    </row>
    <row r="15" spans="1:38" ht="12.95" customHeight="1" x14ac:dyDescent="0.25">
      <c r="B15" s="9"/>
      <c r="C15" s="165"/>
      <c r="D15" s="166"/>
      <c r="E15" s="5"/>
      <c r="F15" s="158" t="str">
        <f>IF(VLOOKUP(A7,'BD InterCOABQ '!$A:P,11,FALSE)="","",VLOOKUP(A7,'BD InterCOABQ '!$A:P,11,FALSE))</f>
        <v/>
      </c>
      <c r="G15" s="159"/>
      <c r="H15" s="159"/>
      <c r="I15" s="159"/>
      <c r="J15" s="159"/>
      <c r="K15" s="159"/>
      <c r="L15" s="160"/>
      <c r="M15" s="29"/>
      <c r="N15" s="161" t="str">
        <f>IF(VLOOKUP(A7,'BD InterCOABQ '!$A:P,10,FALSE)="","",VLOOKUP(A7,'BD InterCOABQ '!$A:P,10,FALSE))</f>
        <v/>
      </c>
      <c r="O15" s="161"/>
      <c r="P15" s="161"/>
      <c r="Q15" s="161"/>
      <c r="R15" s="10"/>
      <c r="T15" s="9"/>
      <c r="U15" s="177"/>
      <c r="V15" s="178"/>
      <c r="W15" s="5"/>
      <c r="X15" s="158" t="str">
        <f>IF(VLOOKUP(S7,'BD InterCOABQ '!$A:AH,11,FALSE)="","",VLOOKUP(S7,'BD InterCOABQ '!$A:AH,11,FALSE))</f>
        <v/>
      </c>
      <c r="Y15" s="159"/>
      <c r="Z15" s="159"/>
      <c r="AA15" s="159"/>
      <c r="AB15" s="159"/>
      <c r="AC15" s="159"/>
      <c r="AD15" s="160"/>
      <c r="AE15" s="29"/>
      <c r="AF15" s="161" t="str">
        <f>IF(VLOOKUP(S7,'BD InterCOABQ '!$A:AH,10,FALSE)="","",VLOOKUP(S7,'BD InterCOABQ '!$A:AH,10,FALSE))</f>
        <v/>
      </c>
      <c r="AG15" s="161"/>
      <c r="AH15" s="161"/>
      <c r="AI15" s="161"/>
      <c r="AJ15" s="10"/>
    </row>
    <row r="16" spans="1:38" ht="0.95" customHeight="1" x14ac:dyDescent="0.25">
      <c r="B16" s="9"/>
      <c r="C16" s="165"/>
      <c r="D16" s="166"/>
      <c r="E16" s="5"/>
      <c r="F16" s="5"/>
      <c r="G16" s="5"/>
      <c r="H16" s="5"/>
      <c r="I16" s="5"/>
      <c r="J16" s="5"/>
      <c r="K16" s="5"/>
      <c r="L16" s="4"/>
      <c r="M16" s="4"/>
      <c r="N16" s="4"/>
      <c r="O16" s="4"/>
      <c r="P16" s="4"/>
      <c r="Q16" s="4"/>
      <c r="R16" s="10"/>
      <c r="T16" s="9"/>
      <c r="U16" s="177"/>
      <c r="V16" s="178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10"/>
    </row>
    <row r="17" spans="1:36" s="3" customFormat="1" ht="6.6" customHeight="1" x14ac:dyDescent="0.2">
      <c r="A17" s="57"/>
      <c r="B17" s="11"/>
      <c r="C17" s="165"/>
      <c r="D17" s="166"/>
      <c r="E17" s="12"/>
      <c r="F17" s="157" t="s">
        <v>0</v>
      </c>
      <c r="G17" s="157"/>
      <c r="H17" s="157"/>
      <c r="I17" s="157"/>
      <c r="J17" s="157"/>
      <c r="K17" s="157"/>
      <c r="L17" s="157"/>
      <c r="M17" s="28"/>
      <c r="N17" s="157" t="s">
        <v>9</v>
      </c>
      <c r="O17" s="157"/>
      <c r="P17" s="157"/>
      <c r="Q17" s="157"/>
      <c r="R17" s="13"/>
      <c r="S17" s="54"/>
      <c r="T17" s="11"/>
      <c r="U17" s="177"/>
      <c r="V17" s="178"/>
      <c r="W17" s="12"/>
      <c r="X17" s="157" t="s">
        <v>0</v>
      </c>
      <c r="Y17" s="157"/>
      <c r="Z17" s="157"/>
      <c r="AA17" s="157"/>
      <c r="AB17" s="157"/>
      <c r="AC17" s="157"/>
      <c r="AD17" s="157"/>
      <c r="AE17" s="28"/>
      <c r="AF17" s="157" t="s">
        <v>9</v>
      </c>
      <c r="AG17" s="157"/>
      <c r="AH17" s="157"/>
      <c r="AI17" s="157"/>
      <c r="AJ17" s="13"/>
    </row>
    <row r="18" spans="1:36" ht="0.95" customHeight="1" x14ac:dyDescent="0.25">
      <c r="B18" s="9"/>
      <c r="C18" s="165"/>
      <c r="D18" s="166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0"/>
      <c r="T18" s="9"/>
      <c r="U18" s="177"/>
      <c r="V18" s="178"/>
      <c r="W18" s="5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0"/>
    </row>
    <row r="19" spans="1:36" ht="12.6" customHeight="1" x14ac:dyDescent="0.25">
      <c r="B19" s="9"/>
      <c r="C19" s="165"/>
      <c r="D19" s="166"/>
      <c r="E19" s="5"/>
      <c r="F19" s="181" t="str">
        <f>IF(VLOOKUP(A7,'BD InterCOABQ '!$A:P,14,FALSE)="","",VLOOKUP(A7,'BD InterCOABQ '!$A:P,14,FALSE))</f>
        <v/>
      </c>
      <c r="G19" s="181"/>
      <c r="H19" s="181"/>
      <c r="I19" s="181"/>
      <c r="J19" s="181"/>
      <c r="K19" s="5"/>
      <c r="L19" s="181" t="str">
        <f>IF(VLOOKUP(A7,'BD InterCOABQ '!$A:P,13,FALSE)="","",VLOOKUP(A7,'BD InterCOABQ '!$A:P,13,FALSE))</f>
        <v/>
      </c>
      <c r="M19" s="181"/>
      <c r="N19" s="181"/>
      <c r="O19" s="4"/>
      <c r="P19" s="181" t="str">
        <f>IF(VLOOKUP(A7,'BD InterCOABQ '!$A:P,15,FALSE)="","",VLOOKUP(A7,'BD InterCOABQ '!$A:P,15,FALSE))</f>
        <v/>
      </c>
      <c r="Q19" s="181"/>
      <c r="R19" s="10"/>
      <c r="T19" s="9"/>
      <c r="U19" s="177"/>
      <c r="V19" s="178"/>
      <c r="W19" s="5"/>
      <c r="X19" s="181" t="str">
        <f>IF(VLOOKUP(S7,'BD InterCOABQ '!$A:AH,14,FALSE)="","",VLOOKUP(S7,'BD InterCOABQ '!$A:AH,14,FALSE))</f>
        <v/>
      </c>
      <c r="Y19" s="181"/>
      <c r="Z19" s="181"/>
      <c r="AA19" s="181"/>
      <c r="AB19" s="181"/>
      <c r="AC19" s="5"/>
      <c r="AD19" s="181" t="str">
        <f>IF(VLOOKUP(S7,'BD InterCOABQ '!$A:AH,13,FALSE)="","",VLOOKUP(S7,'BD InterCOABQ '!$A:AH,13,FALSE))</f>
        <v/>
      </c>
      <c r="AE19" s="181"/>
      <c r="AF19" s="181"/>
      <c r="AG19" s="4"/>
      <c r="AH19" s="181" t="str">
        <f>IF(VLOOKUP(S7,'BD InterCOABQ '!$A:AH,15,FALSE)="","",VLOOKUP(S7,'BD InterCOABQ '!$A:AH,15,FALSE))</f>
        <v/>
      </c>
      <c r="AI19" s="181"/>
      <c r="AJ19" s="10"/>
    </row>
    <row r="20" spans="1:36" ht="1.5" customHeight="1" x14ac:dyDescent="0.25">
      <c r="B20" s="9"/>
      <c r="C20" s="165"/>
      <c r="D20" s="166"/>
      <c r="E20" s="5"/>
      <c r="F20" s="4"/>
      <c r="G20" s="4"/>
      <c r="H20" s="4"/>
      <c r="I20" s="5"/>
      <c r="J20" s="5"/>
      <c r="K20" s="5"/>
      <c r="L20" s="4"/>
      <c r="M20" s="4"/>
      <c r="N20" s="4"/>
      <c r="O20" s="4"/>
      <c r="P20" s="4"/>
      <c r="Q20" s="4"/>
      <c r="R20" s="10"/>
      <c r="T20" s="9"/>
      <c r="U20" s="177"/>
      <c r="V20" s="178"/>
      <c r="W20" s="5"/>
      <c r="X20" s="4"/>
      <c r="Y20" s="4"/>
      <c r="Z20" s="4"/>
      <c r="AA20" s="5"/>
      <c r="AB20" s="5"/>
      <c r="AC20" s="5"/>
      <c r="AD20" s="4"/>
      <c r="AE20" s="4"/>
      <c r="AF20" s="4"/>
      <c r="AG20" s="4"/>
      <c r="AH20" s="4"/>
      <c r="AI20" s="4"/>
      <c r="AJ20" s="10"/>
    </row>
    <row r="21" spans="1:36" s="21" customFormat="1" ht="6.6" customHeight="1" x14ac:dyDescent="0.25">
      <c r="A21" s="61"/>
      <c r="B21" s="25"/>
      <c r="C21" s="165"/>
      <c r="D21" s="166"/>
      <c r="E21" s="22"/>
      <c r="F21" s="157" t="s">
        <v>89</v>
      </c>
      <c r="G21" s="157"/>
      <c r="H21" s="157"/>
      <c r="I21" s="157"/>
      <c r="J21" s="157"/>
      <c r="K21" s="43"/>
      <c r="L21" s="157" t="s">
        <v>19</v>
      </c>
      <c r="M21" s="157"/>
      <c r="N21" s="157"/>
      <c r="O21" s="43"/>
      <c r="P21" s="157" t="s">
        <v>10</v>
      </c>
      <c r="Q21" s="157"/>
      <c r="R21" s="26"/>
      <c r="S21" s="56"/>
      <c r="T21" s="25"/>
      <c r="U21" s="177"/>
      <c r="V21" s="178"/>
      <c r="W21" s="22"/>
      <c r="X21" s="157" t="s">
        <v>89</v>
      </c>
      <c r="Y21" s="157"/>
      <c r="Z21" s="157"/>
      <c r="AA21" s="157"/>
      <c r="AB21" s="157"/>
      <c r="AC21" s="43"/>
      <c r="AD21" s="157" t="s">
        <v>19</v>
      </c>
      <c r="AE21" s="157"/>
      <c r="AF21" s="157"/>
      <c r="AG21" s="43"/>
      <c r="AH21" s="157" t="s">
        <v>10</v>
      </c>
      <c r="AI21" s="157"/>
      <c r="AJ21" s="26"/>
    </row>
    <row r="22" spans="1:36" ht="5.0999999999999996" customHeight="1" x14ac:dyDescent="0.25">
      <c r="B22" s="9"/>
      <c r="C22" s="165"/>
      <c r="D22" s="166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0"/>
      <c r="T22" s="9"/>
      <c r="U22" s="177"/>
      <c r="V22" s="178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10"/>
    </row>
    <row r="23" spans="1:36" ht="6.6" customHeight="1" x14ac:dyDescent="0.25">
      <c r="B23" s="9"/>
      <c r="C23" s="167"/>
      <c r="D23" s="168"/>
      <c r="E23" s="27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0"/>
      <c r="T23" s="9"/>
      <c r="U23" s="179"/>
      <c r="V23" s="180"/>
      <c r="W23" s="27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0"/>
    </row>
    <row r="24" spans="1:36" ht="0.95" customHeight="1" x14ac:dyDescent="0.25">
      <c r="B24" s="9"/>
      <c r="C24" s="4"/>
      <c r="D24" s="4"/>
      <c r="E24" s="27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0"/>
      <c r="T24" s="9"/>
      <c r="U24" s="4"/>
      <c r="V24" s="4"/>
      <c r="W24" s="27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0"/>
    </row>
    <row r="25" spans="1:36" ht="18" customHeight="1" x14ac:dyDescent="0.25">
      <c r="B25" s="9"/>
      <c r="C25" s="183" t="str">
        <f>IF(VLOOKUP(A7,'BD InterCOABQ '!$A:P,12,FALSE)="","",VLOOKUP(A7,'BD InterCOABQ '!$A:P,12,FALSE))</f>
        <v/>
      </c>
      <c r="D25" s="184"/>
      <c r="E25" s="4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0"/>
      <c r="T25" s="9"/>
      <c r="U25" s="183" t="str">
        <f>IF(VLOOKUP(S7,'BD InterCOABQ '!$A:AH,12,FALSE)="","",VLOOKUP(S7,'BD InterCOABQ '!$A:AH,12,FALSE))</f>
        <v/>
      </c>
      <c r="V25" s="184"/>
      <c r="W25" s="4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0"/>
    </row>
    <row r="26" spans="1:36" ht="5.45" customHeight="1" x14ac:dyDescent="0.25">
      <c r="B26" s="14"/>
      <c r="C26" s="185" t="s">
        <v>7</v>
      </c>
      <c r="D26" s="185"/>
      <c r="E26" s="15"/>
      <c r="F26" s="185" t="s">
        <v>20</v>
      </c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6"/>
      <c r="T26" s="14"/>
      <c r="U26" s="185" t="s">
        <v>7</v>
      </c>
      <c r="V26" s="185"/>
      <c r="W26" s="15"/>
      <c r="X26" s="185" t="s">
        <v>20</v>
      </c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6"/>
    </row>
    <row r="27" spans="1:36" ht="9" customHeight="1" x14ac:dyDescent="0.25"/>
    <row r="28" spans="1:36" s="1" customFormat="1" ht="2.4500000000000002" customHeight="1" x14ac:dyDescent="0.25">
      <c r="A28" s="58"/>
      <c r="B28" s="6">
        <v>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  <c r="S28" s="52"/>
      <c r="T28" s="6">
        <v>4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8"/>
    </row>
    <row r="29" spans="1:36" ht="13.5" customHeight="1" x14ac:dyDescent="0.25">
      <c r="A29" s="57" t="str">
        <f>3&amp;AL$1</f>
        <v>3VV</v>
      </c>
      <c r="B29" s="9"/>
      <c r="C29" s="5"/>
      <c r="D29" s="156" t="s">
        <v>108</v>
      </c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44"/>
      <c r="R29" s="10"/>
      <c r="S29" s="53" t="str">
        <f>4&amp;$AL$1</f>
        <v>4VV</v>
      </c>
      <c r="T29" s="9"/>
      <c r="U29" s="5"/>
      <c r="V29" s="156" t="s">
        <v>108</v>
      </c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44"/>
      <c r="AJ29" s="10"/>
    </row>
    <row r="30" spans="1:36" ht="9.9499999999999993" customHeight="1" x14ac:dyDescent="0.25">
      <c r="B30" s="9"/>
      <c r="C30" s="5"/>
      <c r="D30" s="156" t="str">
        <f>$B$3</f>
        <v>Plantel 2 Amealco</v>
      </c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45"/>
      <c r="R30" s="10"/>
      <c r="T30" s="9"/>
      <c r="V30" s="156" t="str">
        <f>$B$3</f>
        <v>Plantel 2 Amealco</v>
      </c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45"/>
      <c r="AJ30" s="10"/>
    </row>
    <row r="31" spans="1:36" s="3" customFormat="1" ht="9.6" customHeight="1" x14ac:dyDescent="0.2">
      <c r="A31" s="57"/>
      <c r="B31" s="11"/>
      <c r="C31" s="12"/>
      <c r="D31" s="162" t="str">
        <f>$B$4</f>
        <v>Voleibol de Sala Varonil</v>
      </c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46"/>
      <c r="R31" s="13"/>
      <c r="S31" s="54"/>
      <c r="T31" s="11"/>
      <c r="V31" s="162" t="str">
        <f>$B$4</f>
        <v>Voleibol de Sala Varonil</v>
      </c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46"/>
      <c r="AJ31" s="13"/>
    </row>
    <row r="32" spans="1:36" ht="2.1" customHeight="1" x14ac:dyDescent="0.25">
      <c r="B32" s="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0"/>
      <c r="T32" s="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0"/>
    </row>
    <row r="33" spans="1:36" ht="13.5" customHeight="1" x14ac:dyDescent="0.25">
      <c r="B33" s="9"/>
      <c r="C33" s="163"/>
      <c r="D33" s="164"/>
      <c r="E33" s="5"/>
      <c r="F33" s="169" t="str">
        <f>VLOOKUP(A29,'BD InterCOABQ '!$A:P,8,FALSE)&amp;" "&amp;VLOOKUP(A29,'BD InterCOABQ '!$A:P,9,FALSE)&amp;" "&amp;VLOOKUP(A29,'BD InterCOABQ '!$A:P,7,FALSE)</f>
        <v xml:space="preserve">  </v>
      </c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1"/>
      <c r="R33" s="10"/>
      <c r="T33" s="9"/>
      <c r="U33" s="163"/>
      <c r="V33" s="164"/>
      <c r="W33" s="5"/>
      <c r="X33" s="169" t="str">
        <f>VLOOKUP(S29,'BD InterCOABQ '!$A:AH,8,FALSE)&amp;" "&amp;VLOOKUP(S29,'BD InterCOABQ '!$A:AH,9,FALSE)&amp;" "&amp;VLOOKUP(S29,'BD InterCOABQ '!$A:AH,7,FALSE)</f>
        <v xml:space="preserve">  </v>
      </c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1"/>
      <c r="AJ33" s="10"/>
    </row>
    <row r="34" spans="1:36" ht="13.5" customHeight="1" x14ac:dyDescent="0.25">
      <c r="B34" s="9"/>
      <c r="C34" s="165"/>
      <c r="D34" s="166"/>
      <c r="E34" s="5"/>
      <c r="F34" s="172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4"/>
      <c r="R34" s="10"/>
      <c r="T34" s="9"/>
      <c r="U34" s="165"/>
      <c r="V34" s="166"/>
      <c r="W34" s="5"/>
      <c r="X34" s="172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4"/>
      <c r="AJ34" s="10"/>
    </row>
    <row r="35" spans="1:36" s="20" customFormat="1" ht="6.6" customHeight="1" x14ac:dyDescent="0.25">
      <c r="A35" s="60"/>
      <c r="B35" s="18"/>
      <c r="C35" s="165"/>
      <c r="D35" s="166"/>
      <c r="E35" s="17"/>
      <c r="F35" s="157" t="s">
        <v>17</v>
      </c>
      <c r="G35" s="157"/>
      <c r="H35" s="157"/>
      <c r="I35" s="157"/>
      <c r="J35" s="157"/>
      <c r="K35" s="43"/>
      <c r="L35" s="157" t="s">
        <v>18</v>
      </c>
      <c r="M35" s="157"/>
      <c r="N35" s="157"/>
      <c r="O35" s="43"/>
      <c r="P35" s="157" t="s">
        <v>4</v>
      </c>
      <c r="Q35" s="157"/>
      <c r="R35" s="24"/>
      <c r="S35" s="55"/>
      <c r="T35" s="18"/>
      <c r="U35" s="165"/>
      <c r="V35" s="166"/>
      <c r="W35" s="17"/>
      <c r="X35" s="157" t="s">
        <v>17</v>
      </c>
      <c r="Y35" s="157"/>
      <c r="Z35" s="157"/>
      <c r="AA35" s="157"/>
      <c r="AB35" s="157"/>
      <c r="AC35" s="43"/>
      <c r="AD35" s="157" t="s">
        <v>18</v>
      </c>
      <c r="AE35" s="157"/>
      <c r="AF35" s="157"/>
      <c r="AG35" s="43"/>
      <c r="AH35" s="157" t="s">
        <v>4</v>
      </c>
      <c r="AI35" s="157"/>
      <c r="AJ35" s="24"/>
    </row>
    <row r="36" spans="1:36" ht="2.4500000000000002" customHeight="1" x14ac:dyDescent="0.25">
      <c r="B36" s="9"/>
      <c r="C36" s="165"/>
      <c r="D36" s="16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0"/>
      <c r="T36" s="9"/>
      <c r="U36" s="165"/>
      <c r="V36" s="166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10"/>
    </row>
    <row r="37" spans="1:36" ht="12.95" customHeight="1" x14ac:dyDescent="0.25">
      <c r="B37" s="9"/>
      <c r="C37" s="165"/>
      <c r="D37" s="166"/>
      <c r="E37" s="5"/>
      <c r="F37" s="158" t="str">
        <f>IF(VLOOKUP(A29,'BD InterCOABQ '!$A:P,11,FALSE)="","",VLOOKUP(A29,'BD InterCOABQ '!$A:P,11,FALSE))</f>
        <v/>
      </c>
      <c r="G37" s="159"/>
      <c r="H37" s="159"/>
      <c r="I37" s="159"/>
      <c r="J37" s="159"/>
      <c r="K37" s="159"/>
      <c r="L37" s="160"/>
      <c r="M37" s="29"/>
      <c r="N37" s="161" t="str">
        <f>IF(VLOOKUP(A29,'BD InterCOABQ '!$A:P,10,FALSE)="","",VLOOKUP(A29,'BD InterCOABQ '!$A:P,10,FALSE))</f>
        <v/>
      </c>
      <c r="O37" s="161"/>
      <c r="P37" s="161"/>
      <c r="Q37" s="161"/>
      <c r="R37" s="10"/>
      <c r="T37" s="9"/>
      <c r="U37" s="165"/>
      <c r="V37" s="166"/>
      <c r="W37" s="5"/>
      <c r="X37" s="158" t="str">
        <f>IF(VLOOKUP(S29,'BD InterCOABQ '!$A:AH,11,FALSE)="","",VLOOKUP(S29,'BD InterCOABQ '!$A:AH,11,FALSE))</f>
        <v/>
      </c>
      <c r="Y37" s="159"/>
      <c r="Z37" s="159"/>
      <c r="AA37" s="159"/>
      <c r="AB37" s="159"/>
      <c r="AC37" s="159"/>
      <c r="AD37" s="160"/>
      <c r="AE37" s="29"/>
      <c r="AF37" s="161" t="str">
        <f>IF(VLOOKUP(S29,'BD InterCOABQ '!$A:AH,10,FALSE)="","",VLOOKUP(S29,'BD InterCOABQ '!$A:AH,10,FALSE))</f>
        <v/>
      </c>
      <c r="AG37" s="161"/>
      <c r="AH37" s="161"/>
      <c r="AI37" s="161"/>
      <c r="AJ37" s="10"/>
    </row>
    <row r="38" spans="1:36" ht="0.95" customHeight="1" x14ac:dyDescent="0.25">
      <c r="B38" s="9"/>
      <c r="C38" s="165"/>
      <c r="D38" s="166"/>
      <c r="E38" s="5"/>
      <c r="F38" s="5"/>
      <c r="G38" s="5"/>
      <c r="H38" s="5"/>
      <c r="I38" s="5"/>
      <c r="J38" s="5"/>
      <c r="K38" s="5"/>
      <c r="L38" s="4"/>
      <c r="M38" s="4"/>
      <c r="N38" s="4"/>
      <c r="O38" s="4"/>
      <c r="P38" s="4"/>
      <c r="Q38" s="4"/>
      <c r="R38" s="10"/>
      <c r="T38" s="9"/>
      <c r="U38" s="165"/>
      <c r="V38" s="166"/>
      <c r="W38" s="5"/>
      <c r="X38" s="5"/>
      <c r="Y38" s="5"/>
      <c r="Z38" s="5"/>
      <c r="AA38" s="5"/>
      <c r="AB38" s="5"/>
      <c r="AC38" s="5"/>
      <c r="AD38" s="4"/>
      <c r="AE38" s="4"/>
      <c r="AF38" s="4"/>
      <c r="AG38" s="4"/>
      <c r="AH38" s="4"/>
      <c r="AI38" s="4"/>
      <c r="AJ38" s="10"/>
    </row>
    <row r="39" spans="1:36" s="3" customFormat="1" ht="6.6" customHeight="1" x14ac:dyDescent="0.2">
      <c r="A39" s="57"/>
      <c r="B39" s="11"/>
      <c r="C39" s="165"/>
      <c r="D39" s="166"/>
      <c r="E39" s="12"/>
      <c r="F39" s="157" t="s">
        <v>0</v>
      </c>
      <c r="G39" s="157"/>
      <c r="H39" s="157"/>
      <c r="I39" s="157"/>
      <c r="J39" s="157"/>
      <c r="K39" s="157"/>
      <c r="L39" s="157"/>
      <c r="M39" s="28"/>
      <c r="N39" s="157" t="s">
        <v>9</v>
      </c>
      <c r="O39" s="157"/>
      <c r="P39" s="157"/>
      <c r="Q39" s="157"/>
      <c r="R39" s="13"/>
      <c r="S39" s="54"/>
      <c r="T39" s="11"/>
      <c r="U39" s="165"/>
      <c r="V39" s="166"/>
      <c r="W39" s="12"/>
      <c r="X39" s="157" t="s">
        <v>0</v>
      </c>
      <c r="Y39" s="157"/>
      <c r="Z39" s="157"/>
      <c r="AA39" s="157"/>
      <c r="AB39" s="157"/>
      <c r="AC39" s="157"/>
      <c r="AD39" s="157"/>
      <c r="AE39" s="28"/>
      <c r="AF39" s="157" t="s">
        <v>9</v>
      </c>
      <c r="AG39" s="157"/>
      <c r="AH39" s="157"/>
      <c r="AI39" s="157"/>
      <c r="AJ39" s="13"/>
    </row>
    <row r="40" spans="1:36" ht="0.95" customHeight="1" x14ac:dyDescent="0.25">
      <c r="B40" s="9"/>
      <c r="C40" s="165"/>
      <c r="D40" s="166"/>
      <c r="E40" s="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0"/>
      <c r="T40" s="9"/>
      <c r="U40" s="165"/>
      <c r="V40" s="166"/>
      <c r="W40" s="5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10"/>
    </row>
    <row r="41" spans="1:36" ht="12.6" customHeight="1" x14ac:dyDescent="0.25">
      <c r="B41" s="9"/>
      <c r="C41" s="165"/>
      <c r="D41" s="166"/>
      <c r="E41" s="5"/>
      <c r="F41" s="181" t="str">
        <f>IF(VLOOKUP(A29,'BD InterCOABQ '!$A:P,14,FALSE)="","",VLOOKUP(A29,'BD InterCOABQ '!$A:P,14,FALSE))</f>
        <v/>
      </c>
      <c r="G41" s="181"/>
      <c r="H41" s="181"/>
      <c r="I41" s="181"/>
      <c r="J41" s="181"/>
      <c r="K41" s="5"/>
      <c r="L41" s="181" t="str">
        <f>IF(VLOOKUP(A29,'BD InterCOABQ '!$A:P,13,FALSE)="","",VLOOKUP(A29,'BD InterCOABQ '!$A:P,13,FALSE))</f>
        <v/>
      </c>
      <c r="M41" s="181"/>
      <c r="N41" s="181"/>
      <c r="O41" s="4"/>
      <c r="P41" s="181" t="str">
        <f>IF(VLOOKUP(A29,'BD InterCOABQ '!$A:P,15,FALSE)="","",VLOOKUP(A29,'BD InterCOABQ '!$A:P,15,FALSE))</f>
        <v/>
      </c>
      <c r="Q41" s="181"/>
      <c r="R41" s="10"/>
      <c r="T41" s="9"/>
      <c r="U41" s="165"/>
      <c r="V41" s="166"/>
      <c r="W41" s="5"/>
      <c r="X41" s="181" t="str">
        <f>IF(VLOOKUP(S29,'BD InterCOABQ '!$A:AH,14,FALSE)="","",VLOOKUP(S29,'BD InterCOABQ '!$A:AH,14,FALSE))</f>
        <v/>
      </c>
      <c r="Y41" s="181"/>
      <c r="Z41" s="181"/>
      <c r="AA41" s="181"/>
      <c r="AB41" s="181"/>
      <c r="AC41" s="5"/>
      <c r="AD41" s="181" t="str">
        <f>IF(VLOOKUP(S29,'BD InterCOABQ '!$A:AH,13,FALSE)="","",VLOOKUP(S29,'BD InterCOABQ '!$A:AH,13,FALSE))</f>
        <v/>
      </c>
      <c r="AE41" s="181"/>
      <c r="AF41" s="181"/>
      <c r="AG41" s="4"/>
      <c r="AH41" s="181" t="str">
        <f>IF(VLOOKUP(S29,'BD InterCOABQ '!$A:AH,15,FALSE)="","",VLOOKUP(S29,'BD InterCOABQ '!$A:AH,15,FALSE))</f>
        <v/>
      </c>
      <c r="AI41" s="181"/>
      <c r="AJ41" s="10"/>
    </row>
    <row r="42" spans="1:36" ht="1.5" customHeight="1" x14ac:dyDescent="0.25">
      <c r="B42" s="9"/>
      <c r="C42" s="165"/>
      <c r="D42" s="166"/>
      <c r="E42" s="5"/>
      <c r="F42" s="4"/>
      <c r="G42" s="4"/>
      <c r="H42" s="4"/>
      <c r="I42" s="5"/>
      <c r="J42" s="5"/>
      <c r="K42" s="5"/>
      <c r="L42" s="4"/>
      <c r="M42" s="4"/>
      <c r="N42" s="4"/>
      <c r="O42" s="4"/>
      <c r="P42" s="4"/>
      <c r="Q42" s="4"/>
      <c r="R42" s="10"/>
      <c r="T42" s="9"/>
      <c r="U42" s="165"/>
      <c r="V42" s="166"/>
      <c r="W42" s="5"/>
      <c r="X42" s="4"/>
      <c r="Y42" s="4"/>
      <c r="Z42" s="4"/>
      <c r="AA42" s="5"/>
      <c r="AB42" s="5"/>
      <c r="AC42" s="5"/>
      <c r="AD42" s="4"/>
      <c r="AE42" s="4"/>
      <c r="AF42" s="4"/>
      <c r="AG42" s="4"/>
      <c r="AH42" s="4"/>
      <c r="AI42" s="4"/>
      <c r="AJ42" s="10"/>
    </row>
    <row r="43" spans="1:36" s="21" customFormat="1" ht="6.6" customHeight="1" x14ac:dyDescent="0.25">
      <c r="A43" s="61"/>
      <c r="B43" s="25"/>
      <c r="C43" s="165"/>
      <c r="D43" s="166"/>
      <c r="E43" s="22"/>
      <c r="F43" s="157" t="s">
        <v>89</v>
      </c>
      <c r="G43" s="157"/>
      <c r="H43" s="157"/>
      <c r="I43" s="157"/>
      <c r="J43" s="157"/>
      <c r="K43" s="43"/>
      <c r="L43" s="157" t="s">
        <v>19</v>
      </c>
      <c r="M43" s="157"/>
      <c r="N43" s="157"/>
      <c r="O43" s="43"/>
      <c r="P43" s="157" t="s">
        <v>10</v>
      </c>
      <c r="Q43" s="157"/>
      <c r="R43" s="26"/>
      <c r="S43" s="56"/>
      <c r="T43" s="25"/>
      <c r="U43" s="165"/>
      <c r="V43" s="166"/>
      <c r="W43" s="22"/>
      <c r="X43" s="157" t="s">
        <v>89</v>
      </c>
      <c r="Y43" s="157"/>
      <c r="Z43" s="157"/>
      <c r="AA43" s="157"/>
      <c r="AB43" s="157"/>
      <c r="AC43" s="43"/>
      <c r="AD43" s="157" t="s">
        <v>19</v>
      </c>
      <c r="AE43" s="157"/>
      <c r="AF43" s="157"/>
      <c r="AG43" s="43"/>
      <c r="AH43" s="157" t="s">
        <v>10</v>
      </c>
      <c r="AI43" s="157"/>
      <c r="AJ43" s="26"/>
    </row>
    <row r="44" spans="1:36" ht="5.0999999999999996" customHeight="1" x14ac:dyDescent="0.25">
      <c r="B44" s="9"/>
      <c r="C44" s="165"/>
      <c r="D44" s="16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0"/>
      <c r="T44" s="9"/>
      <c r="U44" s="165"/>
      <c r="V44" s="166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10"/>
    </row>
    <row r="45" spans="1:36" ht="6.6" customHeight="1" x14ac:dyDescent="0.25">
      <c r="B45" s="9"/>
      <c r="C45" s="167"/>
      <c r="D45" s="168"/>
      <c r="E45" s="27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0"/>
      <c r="T45" s="9"/>
      <c r="U45" s="167"/>
      <c r="V45" s="168"/>
      <c r="W45" s="27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0"/>
    </row>
    <row r="46" spans="1:36" ht="0.95" customHeight="1" x14ac:dyDescent="0.25">
      <c r="B46" s="9"/>
      <c r="C46" s="4"/>
      <c r="D46" s="4"/>
      <c r="E46" s="27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0"/>
      <c r="T46" s="9"/>
      <c r="U46" s="4"/>
      <c r="V46" s="4"/>
      <c r="W46" s="27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0"/>
    </row>
    <row r="47" spans="1:36" ht="18" customHeight="1" x14ac:dyDescent="0.25">
      <c r="B47" s="9"/>
      <c r="C47" s="183" t="str">
        <f>IF(VLOOKUP(A29,'BD InterCOABQ '!$A:P,12,FALSE)="","",VLOOKUP(A29,'BD InterCOABQ '!$A:P,12,FALSE))</f>
        <v/>
      </c>
      <c r="D47" s="184"/>
      <c r="E47" s="4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0"/>
      <c r="T47" s="9"/>
      <c r="U47" s="183" t="str">
        <f>IF(VLOOKUP(S29,'BD InterCOABQ '!$A:AH,12,FALSE)="","",VLOOKUP(S29,'BD InterCOABQ '!$A:AH,12,FALSE))</f>
        <v/>
      </c>
      <c r="V47" s="184"/>
      <c r="W47" s="4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0"/>
    </row>
    <row r="48" spans="1:36" ht="5.45" customHeight="1" x14ac:dyDescent="0.25">
      <c r="B48" s="14"/>
      <c r="C48" s="185" t="s">
        <v>7</v>
      </c>
      <c r="D48" s="185"/>
      <c r="E48" s="15"/>
      <c r="F48" s="185" t="s">
        <v>20</v>
      </c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6"/>
      <c r="T48" s="14"/>
      <c r="U48" s="185" t="s">
        <v>7</v>
      </c>
      <c r="V48" s="185"/>
      <c r="W48" s="15"/>
      <c r="X48" s="185" t="s">
        <v>20</v>
      </c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6"/>
    </row>
    <row r="49" spans="1:36" ht="9" customHeight="1" x14ac:dyDescent="0.25"/>
    <row r="50" spans="1:36" s="1" customFormat="1" ht="2.4500000000000002" customHeight="1" x14ac:dyDescent="0.25">
      <c r="A50" s="58"/>
      <c r="B50" s="6">
        <v>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8"/>
      <c r="S50" s="52"/>
      <c r="T50" s="6">
        <v>6</v>
      </c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8"/>
    </row>
    <row r="51" spans="1:36" ht="13.5" customHeight="1" x14ac:dyDescent="0.25">
      <c r="A51" s="57" t="str">
        <f>5&amp;AL$1</f>
        <v>5VV</v>
      </c>
      <c r="B51" s="9"/>
      <c r="C51" s="5"/>
      <c r="D51" s="156" t="s">
        <v>108</v>
      </c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44"/>
      <c r="R51" s="10"/>
      <c r="S51" s="53" t="str">
        <f>6&amp;$AL$1</f>
        <v>6VV</v>
      </c>
      <c r="T51" s="9"/>
      <c r="U51" s="5"/>
      <c r="V51" s="156" t="s">
        <v>108</v>
      </c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44"/>
      <c r="AJ51" s="10"/>
    </row>
    <row r="52" spans="1:36" ht="9.9499999999999993" customHeight="1" x14ac:dyDescent="0.25">
      <c r="B52" s="9"/>
      <c r="C52" s="5"/>
      <c r="D52" s="156" t="str">
        <f>$B$3</f>
        <v>Plantel 2 Amealco</v>
      </c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45"/>
      <c r="R52" s="10"/>
      <c r="T52" s="9"/>
      <c r="V52" s="156" t="str">
        <f>$B$3</f>
        <v>Plantel 2 Amealco</v>
      </c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45"/>
      <c r="AJ52" s="10"/>
    </row>
    <row r="53" spans="1:36" s="3" customFormat="1" ht="9.6" customHeight="1" x14ac:dyDescent="0.2">
      <c r="A53" s="57"/>
      <c r="B53" s="11"/>
      <c r="C53" s="12"/>
      <c r="D53" s="162" t="str">
        <f>$B$4</f>
        <v>Voleibol de Sala Varonil</v>
      </c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46"/>
      <c r="R53" s="13"/>
      <c r="S53" s="54"/>
      <c r="T53" s="11"/>
      <c r="V53" s="162" t="str">
        <f>$B$4</f>
        <v>Voleibol de Sala Varonil</v>
      </c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46"/>
      <c r="AJ53" s="13"/>
    </row>
    <row r="54" spans="1:36" ht="2.1" customHeight="1" x14ac:dyDescent="0.25">
      <c r="B54" s="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0"/>
      <c r="T54" s="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0"/>
    </row>
    <row r="55" spans="1:36" ht="13.5" customHeight="1" x14ac:dyDescent="0.25">
      <c r="B55" s="9"/>
      <c r="C55" s="163"/>
      <c r="D55" s="164"/>
      <c r="E55" s="5"/>
      <c r="F55" s="169" t="str">
        <f>VLOOKUP(A51,'BD InterCOABQ '!$A:P,8,FALSE)&amp;" "&amp;VLOOKUP(A51,'BD InterCOABQ '!$A:P,9,FALSE)&amp;" "&amp;VLOOKUP(A51,'BD InterCOABQ '!$A:P,7,FALSE)</f>
        <v xml:space="preserve">  </v>
      </c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1"/>
      <c r="R55" s="10"/>
      <c r="T55" s="9"/>
      <c r="U55" s="163"/>
      <c r="V55" s="164"/>
      <c r="W55" s="5"/>
      <c r="X55" s="169" t="str">
        <f>VLOOKUP(S51,'BD InterCOABQ '!$A:AH,8,FALSE)&amp;" "&amp;VLOOKUP(S51,'BD InterCOABQ '!$A:AH,9,FALSE)&amp;" "&amp;VLOOKUP(S51,'BD InterCOABQ '!$A:AH,7,FALSE)</f>
        <v xml:space="preserve">  </v>
      </c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1"/>
      <c r="AJ55" s="10"/>
    </row>
    <row r="56" spans="1:36" ht="13.5" customHeight="1" x14ac:dyDescent="0.25">
      <c r="B56" s="9"/>
      <c r="C56" s="165"/>
      <c r="D56" s="166"/>
      <c r="E56" s="5"/>
      <c r="F56" s="172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4"/>
      <c r="R56" s="10"/>
      <c r="T56" s="9"/>
      <c r="U56" s="165"/>
      <c r="V56" s="166"/>
      <c r="W56" s="5"/>
      <c r="X56" s="172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4"/>
      <c r="AJ56" s="10"/>
    </row>
    <row r="57" spans="1:36" s="20" customFormat="1" ht="6.6" customHeight="1" x14ac:dyDescent="0.25">
      <c r="A57" s="60"/>
      <c r="B57" s="18"/>
      <c r="C57" s="165"/>
      <c r="D57" s="166"/>
      <c r="E57" s="17"/>
      <c r="F57" s="157" t="s">
        <v>17</v>
      </c>
      <c r="G57" s="157"/>
      <c r="H57" s="157"/>
      <c r="I57" s="157"/>
      <c r="J57" s="157"/>
      <c r="K57" s="43"/>
      <c r="L57" s="157" t="s">
        <v>18</v>
      </c>
      <c r="M57" s="157"/>
      <c r="N57" s="157"/>
      <c r="O57" s="43"/>
      <c r="P57" s="157" t="s">
        <v>4</v>
      </c>
      <c r="Q57" s="157"/>
      <c r="R57" s="24"/>
      <c r="S57" s="55"/>
      <c r="T57" s="18"/>
      <c r="U57" s="165"/>
      <c r="V57" s="166"/>
      <c r="W57" s="17"/>
      <c r="X57" s="157" t="s">
        <v>17</v>
      </c>
      <c r="Y57" s="157"/>
      <c r="Z57" s="157"/>
      <c r="AA57" s="157"/>
      <c r="AB57" s="157"/>
      <c r="AC57" s="43"/>
      <c r="AD57" s="157" t="s">
        <v>18</v>
      </c>
      <c r="AE57" s="157"/>
      <c r="AF57" s="157"/>
      <c r="AG57" s="43"/>
      <c r="AH57" s="157" t="s">
        <v>4</v>
      </c>
      <c r="AI57" s="157"/>
      <c r="AJ57" s="24"/>
    </row>
    <row r="58" spans="1:36" ht="2.4500000000000002" customHeight="1" x14ac:dyDescent="0.25">
      <c r="B58" s="9"/>
      <c r="C58" s="165"/>
      <c r="D58" s="16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10"/>
      <c r="T58" s="9"/>
      <c r="U58" s="165"/>
      <c r="V58" s="166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10"/>
    </row>
    <row r="59" spans="1:36" ht="12.95" customHeight="1" x14ac:dyDescent="0.25">
      <c r="B59" s="9"/>
      <c r="C59" s="165"/>
      <c r="D59" s="166"/>
      <c r="E59" s="5"/>
      <c r="F59" s="158" t="str">
        <f>IF(VLOOKUP(A51,'BD InterCOABQ '!$A:P,11,FALSE)="","",VLOOKUP(A51,'BD InterCOABQ '!$A:P,11,FALSE))</f>
        <v/>
      </c>
      <c r="G59" s="159"/>
      <c r="H59" s="159"/>
      <c r="I59" s="159"/>
      <c r="J59" s="159"/>
      <c r="K59" s="159"/>
      <c r="L59" s="160"/>
      <c r="M59" s="29"/>
      <c r="N59" s="161" t="str">
        <f>IF(VLOOKUP(A51,'BD InterCOABQ '!$A:P,10,FALSE)="","",VLOOKUP(A51,'BD InterCOABQ '!$A:P,10,FALSE))</f>
        <v/>
      </c>
      <c r="O59" s="161"/>
      <c r="P59" s="161"/>
      <c r="Q59" s="161"/>
      <c r="R59" s="10"/>
      <c r="T59" s="9"/>
      <c r="U59" s="165"/>
      <c r="V59" s="166"/>
      <c r="W59" s="5"/>
      <c r="X59" s="158" t="str">
        <f>IF(VLOOKUP(S51,'BD InterCOABQ '!$A:AH,11,FALSE)="","",VLOOKUP(S51,'BD InterCOABQ '!$A:AH,11,FALSE))</f>
        <v/>
      </c>
      <c r="Y59" s="159"/>
      <c r="Z59" s="159"/>
      <c r="AA59" s="159"/>
      <c r="AB59" s="159"/>
      <c r="AC59" s="159"/>
      <c r="AD59" s="160"/>
      <c r="AE59" s="29"/>
      <c r="AF59" s="161" t="str">
        <f>IF(VLOOKUP(S51,'BD InterCOABQ '!$A:AH,10,FALSE)="","",VLOOKUP(S51,'BD InterCOABQ '!$A:AH,10,FALSE))</f>
        <v/>
      </c>
      <c r="AG59" s="161"/>
      <c r="AH59" s="161"/>
      <c r="AI59" s="161"/>
      <c r="AJ59" s="10"/>
    </row>
    <row r="60" spans="1:36" ht="0.95" customHeight="1" x14ac:dyDescent="0.25">
      <c r="B60" s="9"/>
      <c r="C60" s="165"/>
      <c r="D60" s="166"/>
      <c r="E60" s="5"/>
      <c r="F60" s="5"/>
      <c r="G60" s="5"/>
      <c r="H60" s="5"/>
      <c r="I60" s="5"/>
      <c r="J60" s="5"/>
      <c r="K60" s="5"/>
      <c r="L60" s="4"/>
      <c r="M60" s="4"/>
      <c r="N60" s="4"/>
      <c r="O60" s="4"/>
      <c r="P60" s="4"/>
      <c r="Q60" s="4"/>
      <c r="R60" s="10"/>
      <c r="T60" s="9"/>
      <c r="U60" s="165"/>
      <c r="V60" s="166"/>
      <c r="W60" s="5"/>
      <c r="X60" s="5"/>
      <c r="Y60" s="5"/>
      <c r="Z60" s="5"/>
      <c r="AA60" s="5"/>
      <c r="AB60" s="5"/>
      <c r="AC60" s="5"/>
      <c r="AD60" s="4"/>
      <c r="AE60" s="4"/>
      <c r="AF60" s="4"/>
      <c r="AG60" s="4"/>
      <c r="AH60" s="4"/>
      <c r="AI60" s="4"/>
      <c r="AJ60" s="10"/>
    </row>
    <row r="61" spans="1:36" s="3" customFormat="1" ht="6.6" customHeight="1" x14ac:dyDescent="0.2">
      <c r="A61" s="57"/>
      <c r="B61" s="11"/>
      <c r="C61" s="165"/>
      <c r="D61" s="166"/>
      <c r="E61" s="12"/>
      <c r="F61" s="157" t="s">
        <v>0</v>
      </c>
      <c r="G61" s="157"/>
      <c r="H61" s="157"/>
      <c r="I61" s="157"/>
      <c r="J61" s="157"/>
      <c r="K61" s="157"/>
      <c r="L61" s="157"/>
      <c r="M61" s="28"/>
      <c r="N61" s="157" t="s">
        <v>9</v>
      </c>
      <c r="O61" s="157"/>
      <c r="P61" s="157"/>
      <c r="Q61" s="157"/>
      <c r="R61" s="13"/>
      <c r="S61" s="54"/>
      <c r="T61" s="11"/>
      <c r="U61" s="165"/>
      <c r="V61" s="166"/>
      <c r="W61" s="12"/>
      <c r="X61" s="157" t="s">
        <v>0</v>
      </c>
      <c r="Y61" s="157"/>
      <c r="Z61" s="157"/>
      <c r="AA61" s="157"/>
      <c r="AB61" s="157"/>
      <c r="AC61" s="157"/>
      <c r="AD61" s="157"/>
      <c r="AE61" s="28"/>
      <c r="AF61" s="157" t="s">
        <v>9</v>
      </c>
      <c r="AG61" s="157"/>
      <c r="AH61" s="157"/>
      <c r="AI61" s="157"/>
      <c r="AJ61" s="13"/>
    </row>
    <row r="62" spans="1:36" ht="0.95" customHeight="1" x14ac:dyDescent="0.25">
      <c r="B62" s="9"/>
      <c r="C62" s="165"/>
      <c r="D62" s="166"/>
      <c r="E62" s="5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10"/>
      <c r="T62" s="9"/>
      <c r="U62" s="165"/>
      <c r="V62" s="166"/>
      <c r="W62" s="5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10"/>
    </row>
    <row r="63" spans="1:36" ht="12.6" customHeight="1" x14ac:dyDescent="0.25">
      <c r="B63" s="9"/>
      <c r="C63" s="165"/>
      <c r="D63" s="166"/>
      <c r="E63" s="5"/>
      <c r="F63" s="181" t="str">
        <f>IF(VLOOKUP(A51,'BD InterCOABQ '!$A:P,14,FALSE)="","",VLOOKUP(A51,'BD InterCOABQ '!$A:P,14,FALSE))</f>
        <v/>
      </c>
      <c r="G63" s="181"/>
      <c r="H63" s="181"/>
      <c r="I63" s="181"/>
      <c r="J63" s="181"/>
      <c r="K63" s="5"/>
      <c r="L63" s="181" t="str">
        <f>IF(VLOOKUP(A51,'BD InterCOABQ '!$A:P,13,FALSE)="","",VLOOKUP(A51,'BD InterCOABQ '!$A:P,13,FALSE))</f>
        <v/>
      </c>
      <c r="M63" s="181"/>
      <c r="N63" s="181"/>
      <c r="O63" s="4"/>
      <c r="P63" s="181" t="str">
        <f>IF(VLOOKUP(A51,'BD InterCOABQ '!$A:P,15,FALSE)="","",VLOOKUP(A51,'BD InterCOABQ '!$A:P,15,FALSE))</f>
        <v/>
      </c>
      <c r="Q63" s="181"/>
      <c r="R63" s="10"/>
      <c r="T63" s="9"/>
      <c r="U63" s="165"/>
      <c r="V63" s="166"/>
      <c r="W63" s="5"/>
      <c r="X63" s="181" t="str">
        <f>IF(VLOOKUP(S51,'BD InterCOABQ '!$A:AH,14,FALSE)="","",VLOOKUP(S51,'BD InterCOABQ '!$A:AH,14,FALSE))</f>
        <v/>
      </c>
      <c r="Y63" s="181"/>
      <c r="Z63" s="181"/>
      <c r="AA63" s="181"/>
      <c r="AB63" s="181"/>
      <c r="AC63" s="5"/>
      <c r="AD63" s="181" t="str">
        <f>IF(VLOOKUP(S51,'BD InterCOABQ '!$A:AH,13,FALSE)="","",VLOOKUP(S51,'BD InterCOABQ '!$A:AH,13,FALSE))</f>
        <v/>
      </c>
      <c r="AE63" s="181"/>
      <c r="AF63" s="181"/>
      <c r="AG63" s="4"/>
      <c r="AH63" s="181" t="str">
        <f>IF(VLOOKUP(S51,'BD InterCOABQ '!$A:AH,15,FALSE)="","",VLOOKUP(S51,'BD InterCOABQ '!$A:AH,15,FALSE))</f>
        <v/>
      </c>
      <c r="AI63" s="181"/>
      <c r="AJ63" s="10"/>
    </row>
    <row r="64" spans="1:36" ht="1.5" customHeight="1" x14ac:dyDescent="0.25">
      <c r="B64" s="9"/>
      <c r="C64" s="165"/>
      <c r="D64" s="166"/>
      <c r="E64" s="5"/>
      <c r="F64" s="4"/>
      <c r="G64" s="4"/>
      <c r="H64" s="4"/>
      <c r="I64" s="5"/>
      <c r="J64" s="5"/>
      <c r="K64" s="5"/>
      <c r="L64" s="4"/>
      <c r="M64" s="4"/>
      <c r="N64" s="4"/>
      <c r="O64" s="4"/>
      <c r="P64" s="4"/>
      <c r="Q64" s="4"/>
      <c r="R64" s="10"/>
      <c r="T64" s="9"/>
      <c r="U64" s="165"/>
      <c r="V64" s="166"/>
      <c r="W64" s="5"/>
      <c r="X64" s="4"/>
      <c r="Y64" s="4"/>
      <c r="Z64" s="4"/>
      <c r="AA64" s="5"/>
      <c r="AB64" s="5"/>
      <c r="AC64" s="5"/>
      <c r="AD64" s="4"/>
      <c r="AE64" s="4"/>
      <c r="AF64" s="4"/>
      <c r="AG64" s="4"/>
      <c r="AH64" s="4"/>
      <c r="AI64" s="4"/>
      <c r="AJ64" s="10"/>
    </row>
    <row r="65" spans="1:36" s="21" customFormat="1" ht="6.6" customHeight="1" x14ac:dyDescent="0.25">
      <c r="A65" s="61"/>
      <c r="B65" s="25"/>
      <c r="C65" s="165"/>
      <c r="D65" s="166"/>
      <c r="E65" s="22"/>
      <c r="F65" s="157" t="s">
        <v>89</v>
      </c>
      <c r="G65" s="157"/>
      <c r="H65" s="157"/>
      <c r="I65" s="157"/>
      <c r="J65" s="157"/>
      <c r="K65" s="43"/>
      <c r="L65" s="157" t="s">
        <v>19</v>
      </c>
      <c r="M65" s="157"/>
      <c r="N65" s="157"/>
      <c r="O65" s="43"/>
      <c r="P65" s="157" t="s">
        <v>10</v>
      </c>
      <c r="Q65" s="157"/>
      <c r="R65" s="26"/>
      <c r="S65" s="56"/>
      <c r="T65" s="25"/>
      <c r="U65" s="165"/>
      <c r="V65" s="166"/>
      <c r="W65" s="22"/>
      <c r="X65" s="157" t="s">
        <v>89</v>
      </c>
      <c r="Y65" s="157"/>
      <c r="Z65" s="157"/>
      <c r="AA65" s="157"/>
      <c r="AB65" s="157"/>
      <c r="AC65" s="43"/>
      <c r="AD65" s="157" t="s">
        <v>19</v>
      </c>
      <c r="AE65" s="157"/>
      <c r="AF65" s="157"/>
      <c r="AG65" s="43"/>
      <c r="AH65" s="157" t="s">
        <v>10</v>
      </c>
      <c r="AI65" s="157"/>
      <c r="AJ65" s="26"/>
    </row>
    <row r="66" spans="1:36" ht="5.0999999999999996" customHeight="1" x14ac:dyDescent="0.25">
      <c r="B66" s="9"/>
      <c r="C66" s="165"/>
      <c r="D66" s="16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10"/>
      <c r="T66" s="9"/>
      <c r="U66" s="165"/>
      <c r="V66" s="166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10"/>
    </row>
    <row r="67" spans="1:36" ht="6.6" customHeight="1" x14ac:dyDescent="0.25">
      <c r="B67" s="9"/>
      <c r="C67" s="167"/>
      <c r="D67" s="168"/>
      <c r="E67" s="27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0"/>
      <c r="T67" s="9"/>
      <c r="U67" s="167"/>
      <c r="V67" s="168"/>
      <c r="W67" s="27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0"/>
    </row>
    <row r="68" spans="1:36" ht="0.95" customHeight="1" x14ac:dyDescent="0.25">
      <c r="B68" s="9"/>
      <c r="C68" s="4"/>
      <c r="D68" s="4"/>
      <c r="E68" s="27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0"/>
      <c r="T68" s="9"/>
      <c r="U68" s="4"/>
      <c r="V68" s="4"/>
      <c r="W68" s="27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0"/>
    </row>
    <row r="69" spans="1:36" ht="18" customHeight="1" x14ac:dyDescent="0.25">
      <c r="B69" s="9"/>
      <c r="C69" s="183" t="str">
        <f>IF(VLOOKUP(A51,'BD InterCOABQ '!$A:P,12,FALSE)="","",VLOOKUP(A51,'BD InterCOABQ '!$A:P,12,FALSE))</f>
        <v/>
      </c>
      <c r="D69" s="184"/>
      <c r="E69" s="4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0"/>
      <c r="T69" s="9"/>
      <c r="U69" s="183" t="str">
        <f>IF(VLOOKUP(S51,'BD InterCOABQ '!$A:AH,12,FALSE)="","",VLOOKUP(S51,'BD InterCOABQ '!$A:AH,12,FALSE))</f>
        <v/>
      </c>
      <c r="V69" s="184"/>
      <c r="W69" s="4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0"/>
    </row>
    <row r="70" spans="1:36" ht="5.45" customHeight="1" x14ac:dyDescent="0.25">
      <c r="B70" s="14"/>
      <c r="C70" s="185" t="s">
        <v>7</v>
      </c>
      <c r="D70" s="185"/>
      <c r="E70" s="15"/>
      <c r="F70" s="185" t="s">
        <v>20</v>
      </c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6"/>
      <c r="T70" s="14"/>
      <c r="U70" s="185" t="s">
        <v>7</v>
      </c>
      <c r="V70" s="185"/>
      <c r="W70" s="15"/>
      <c r="X70" s="185" t="s">
        <v>20</v>
      </c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6"/>
    </row>
    <row r="71" spans="1:36" ht="9" customHeight="1" x14ac:dyDescent="0.25"/>
    <row r="72" spans="1:36" s="1" customFormat="1" ht="2.4500000000000002" customHeight="1" x14ac:dyDescent="0.25">
      <c r="A72" s="58"/>
      <c r="B72" s="6">
        <v>7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8"/>
      <c r="S72" s="52"/>
      <c r="T72" s="6">
        <v>8</v>
      </c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8"/>
    </row>
    <row r="73" spans="1:36" ht="13.5" customHeight="1" x14ac:dyDescent="0.25">
      <c r="A73" s="57" t="str">
        <f>7&amp;AL$1</f>
        <v>7VV</v>
      </c>
      <c r="B73" s="9"/>
      <c r="C73" s="5"/>
      <c r="D73" s="156" t="s">
        <v>108</v>
      </c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44"/>
      <c r="R73" s="10"/>
      <c r="S73" s="53" t="str">
        <f>8&amp;$AL$1</f>
        <v>8VV</v>
      </c>
      <c r="T73" s="9"/>
      <c r="U73" s="5"/>
      <c r="V73" s="156" t="s">
        <v>108</v>
      </c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44"/>
      <c r="AJ73" s="10"/>
    </row>
    <row r="74" spans="1:36" ht="9.9499999999999993" customHeight="1" x14ac:dyDescent="0.25">
      <c r="B74" s="9"/>
      <c r="D74" s="156" t="str">
        <f>$B$3</f>
        <v>Plantel 2 Amealco</v>
      </c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45"/>
      <c r="R74" s="10"/>
      <c r="T74" s="9"/>
      <c r="V74" s="156" t="str">
        <f>$B$3</f>
        <v>Plantel 2 Amealco</v>
      </c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45"/>
      <c r="AJ74" s="10"/>
    </row>
    <row r="75" spans="1:36" s="3" customFormat="1" ht="9.6" customHeight="1" x14ac:dyDescent="0.2">
      <c r="A75" s="57"/>
      <c r="B75" s="11"/>
      <c r="D75" s="162" t="str">
        <f>$B$4</f>
        <v>Voleibol de Sala Varonil</v>
      </c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46"/>
      <c r="R75" s="13"/>
      <c r="S75" s="54"/>
      <c r="T75" s="11"/>
      <c r="V75" s="162" t="str">
        <f>$B$4</f>
        <v>Voleibol de Sala Varonil</v>
      </c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46"/>
      <c r="AJ75" s="13"/>
    </row>
    <row r="76" spans="1:36" ht="2.1" customHeight="1" x14ac:dyDescent="0.25">
      <c r="B76" s="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0"/>
      <c r="T76" s="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0"/>
    </row>
    <row r="77" spans="1:36" ht="13.5" customHeight="1" x14ac:dyDescent="0.25">
      <c r="B77" s="9"/>
      <c r="C77" s="163"/>
      <c r="D77" s="164"/>
      <c r="E77" s="5"/>
      <c r="F77" s="169" t="str">
        <f>VLOOKUP(A73,'BD InterCOABQ '!$A:P,8,FALSE)&amp;" "&amp;VLOOKUP(A73,'BD InterCOABQ '!$A:P,9,FALSE)&amp;" "&amp;VLOOKUP(A73,'BD InterCOABQ '!$A:P,7,FALSE)</f>
        <v xml:space="preserve">  </v>
      </c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1"/>
      <c r="R77" s="10"/>
      <c r="T77" s="9"/>
      <c r="U77" s="163"/>
      <c r="V77" s="164"/>
      <c r="W77" s="5"/>
      <c r="X77" s="169" t="str">
        <f>VLOOKUP(S73,'BD InterCOABQ '!$A:AH,8,FALSE)&amp;" "&amp;VLOOKUP(S73,'BD InterCOABQ '!$A:AH,9,FALSE)&amp;" "&amp;VLOOKUP(S73,'BD InterCOABQ '!$A:AH,7,FALSE)</f>
        <v xml:space="preserve">  </v>
      </c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1"/>
      <c r="AJ77" s="10"/>
    </row>
    <row r="78" spans="1:36" ht="13.5" customHeight="1" x14ac:dyDescent="0.25">
      <c r="B78" s="9"/>
      <c r="C78" s="165"/>
      <c r="D78" s="166"/>
      <c r="E78" s="5"/>
      <c r="F78" s="172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4"/>
      <c r="R78" s="10"/>
      <c r="T78" s="9"/>
      <c r="U78" s="165"/>
      <c r="V78" s="166"/>
      <c r="W78" s="5"/>
      <c r="X78" s="172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4"/>
      <c r="AJ78" s="10"/>
    </row>
    <row r="79" spans="1:36" s="20" customFormat="1" ht="6.6" customHeight="1" x14ac:dyDescent="0.25">
      <c r="A79" s="60"/>
      <c r="B79" s="18"/>
      <c r="C79" s="165"/>
      <c r="D79" s="166"/>
      <c r="E79" s="17"/>
      <c r="F79" s="157" t="s">
        <v>17</v>
      </c>
      <c r="G79" s="157"/>
      <c r="H79" s="157"/>
      <c r="I79" s="157"/>
      <c r="J79" s="157"/>
      <c r="K79" s="43"/>
      <c r="L79" s="157" t="s">
        <v>18</v>
      </c>
      <c r="M79" s="157"/>
      <c r="N79" s="157"/>
      <c r="O79" s="43"/>
      <c r="P79" s="157" t="s">
        <v>4</v>
      </c>
      <c r="Q79" s="157"/>
      <c r="R79" s="24"/>
      <c r="S79" s="55"/>
      <c r="T79" s="18"/>
      <c r="U79" s="165"/>
      <c r="V79" s="166"/>
      <c r="W79" s="17"/>
      <c r="X79" s="157" t="s">
        <v>17</v>
      </c>
      <c r="Y79" s="157"/>
      <c r="Z79" s="157"/>
      <c r="AA79" s="157"/>
      <c r="AB79" s="157"/>
      <c r="AC79" s="43"/>
      <c r="AD79" s="157" t="s">
        <v>18</v>
      </c>
      <c r="AE79" s="157"/>
      <c r="AF79" s="157"/>
      <c r="AG79" s="43"/>
      <c r="AH79" s="157" t="s">
        <v>4</v>
      </c>
      <c r="AI79" s="157"/>
      <c r="AJ79" s="24"/>
    </row>
    <row r="80" spans="1:36" ht="2.4500000000000002" customHeight="1" x14ac:dyDescent="0.25">
      <c r="B80" s="9"/>
      <c r="C80" s="165"/>
      <c r="D80" s="16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0"/>
      <c r="T80" s="9"/>
      <c r="U80" s="165"/>
      <c r="V80" s="166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10"/>
    </row>
    <row r="81" spans="1:36" ht="12.95" customHeight="1" x14ac:dyDescent="0.25">
      <c r="B81" s="9"/>
      <c r="C81" s="165"/>
      <c r="D81" s="166"/>
      <c r="E81" s="5"/>
      <c r="F81" s="158" t="str">
        <f>IF(VLOOKUP(A73,'BD InterCOABQ '!$A:P,11,FALSE)="","",VLOOKUP(A73,'BD InterCOABQ '!$A:P,11,FALSE))</f>
        <v/>
      </c>
      <c r="G81" s="159"/>
      <c r="H81" s="159"/>
      <c r="I81" s="159"/>
      <c r="J81" s="159"/>
      <c r="K81" s="159"/>
      <c r="L81" s="160"/>
      <c r="M81" s="29"/>
      <c r="N81" s="161" t="str">
        <f>IF(VLOOKUP(A73,'BD InterCOABQ '!$A:P,10,FALSE)="","",VLOOKUP(A73,'BD InterCOABQ '!$A:P,10,FALSE))</f>
        <v/>
      </c>
      <c r="O81" s="161"/>
      <c r="P81" s="161"/>
      <c r="Q81" s="161"/>
      <c r="R81" s="10"/>
      <c r="T81" s="9"/>
      <c r="U81" s="165"/>
      <c r="V81" s="166"/>
      <c r="W81" s="5"/>
      <c r="X81" s="158" t="str">
        <f>IF(VLOOKUP(S73,'BD InterCOABQ '!$A:AH,11,FALSE)="","",VLOOKUP(S73,'BD InterCOABQ '!$A:AH,11,FALSE))</f>
        <v/>
      </c>
      <c r="Y81" s="159"/>
      <c r="Z81" s="159"/>
      <c r="AA81" s="159"/>
      <c r="AB81" s="159"/>
      <c r="AC81" s="159"/>
      <c r="AD81" s="160"/>
      <c r="AE81" s="29"/>
      <c r="AF81" s="161" t="str">
        <f>IF(VLOOKUP(S73,'BD InterCOABQ '!$A:AH,10,FALSE)="","",VLOOKUP(S73,'BD InterCOABQ '!$A:AH,10,FALSE))</f>
        <v/>
      </c>
      <c r="AG81" s="161"/>
      <c r="AH81" s="161"/>
      <c r="AI81" s="161"/>
      <c r="AJ81" s="10"/>
    </row>
    <row r="82" spans="1:36" ht="0.95" customHeight="1" x14ac:dyDescent="0.25">
      <c r="B82" s="9"/>
      <c r="C82" s="165"/>
      <c r="D82" s="166"/>
      <c r="E82" s="5"/>
      <c r="F82" s="5"/>
      <c r="G82" s="5"/>
      <c r="H82" s="5"/>
      <c r="I82" s="5"/>
      <c r="J82" s="5"/>
      <c r="K82" s="5"/>
      <c r="L82" s="4"/>
      <c r="M82" s="4"/>
      <c r="N82" s="4"/>
      <c r="O82" s="4"/>
      <c r="P82" s="4"/>
      <c r="Q82" s="4"/>
      <c r="R82" s="10"/>
      <c r="T82" s="9"/>
      <c r="U82" s="165"/>
      <c r="V82" s="166"/>
      <c r="W82" s="5"/>
      <c r="X82" s="5"/>
      <c r="Y82" s="5"/>
      <c r="Z82" s="5"/>
      <c r="AA82" s="5"/>
      <c r="AB82" s="5"/>
      <c r="AC82" s="5"/>
      <c r="AD82" s="4"/>
      <c r="AE82" s="4"/>
      <c r="AF82" s="4"/>
      <c r="AG82" s="4"/>
      <c r="AH82" s="4"/>
      <c r="AI82" s="4"/>
      <c r="AJ82" s="10"/>
    </row>
    <row r="83" spans="1:36" s="3" customFormat="1" ht="6.6" customHeight="1" x14ac:dyDescent="0.2">
      <c r="A83" s="57"/>
      <c r="B83" s="11"/>
      <c r="C83" s="165"/>
      <c r="D83" s="166"/>
      <c r="E83" s="12"/>
      <c r="F83" s="157" t="s">
        <v>0</v>
      </c>
      <c r="G83" s="157"/>
      <c r="H83" s="157"/>
      <c r="I83" s="157"/>
      <c r="J83" s="157"/>
      <c r="K83" s="157"/>
      <c r="L83" s="157"/>
      <c r="M83" s="28"/>
      <c r="N83" s="157" t="s">
        <v>9</v>
      </c>
      <c r="O83" s="157"/>
      <c r="P83" s="157"/>
      <c r="Q83" s="157"/>
      <c r="R83" s="13"/>
      <c r="S83" s="54"/>
      <c r="T83" s="11"/>
      <c r="U83" s="165"/>
      <c r="V83" s="166"/>
      <c r="W83" s="12"/>
      <c r="X83" s="157" t="s">
        <v>0</v>
      </c>
      <c r="Y83" s="157"/>
      <c r="Z83" s="157"/>
      <c r="AA83" s="157"/>
      <c r="AB83" s="157"/>
      <c r="AC83" s="157"/>
      <c r="AD83" s="157"/>
      <c r="AE83" s="28"/>
      <c r="AF83" s="157" t="s">
        <v>9</v>
      </c>
      <c r="AG83" s="157"/>
      <c r="AH83" s="157"/>
      <c r="AI83" s="157"/>
      <c r="AJ83" s="13"/>
    </row>
    <row r="84" spans="1:36" ht="0.95" customHeight="1" x14ac:dyDescent="0.25">
      <c r="B84" s="9"/>
      <c r="C84" s="165"/>
      <c r="D84" s="166"/>
      <c r="E84" s="5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10"/>
      <c r="T84" s="9"/>
      <c r="U84" s="165"/>
      <c r="V84" s="166"/>
      <c r="W84" s="5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10"/>
    </row>
    <row r="85" spans="1:36" ht="12.6" customHeight="1" x14ac:dyDescent="0.25">
      <c r="B85" s="9"/>
      <c r="C85" s="165"/>
      <c r="D85" s="166"/>
      <c r="E85" s="5"/>
      <c r="F85" s="181" t="str">
        <f>IF(VLOOKUP(A73,'BD InterCOABQ '!$A:P,14,FALSE)="","",VLOOKUP(A73,'BD InterCOABQ '!$A:P,14,FALSE))</f>
        <v/>
      </c>
      <c r="G85" s="181"/>
      <c r="H85" s="181"/>
      <c r="I85" s="181"/>
      <c r="J85" s="181"/>
      <c r="K85" s="5"/>
      <c r="L85" s="181" t="str">
        <f>IF(VLOOKUP(A73,'BD InterCOABQ '!$A:P,13,FALSE)="","",VLOOKUP(A73,'BD InterCOABQ '!$A:P,13,FALSE))</f>
        <v/>
      </c>
      <c r="M85" s="181"/>
      <c r="N85" s="181"/>
      <c r="O85" s="4"/>
      <c r="P85" s="181" t="str">
        <f>IF(VLOOKUP(A73,'BD InterCOABQ '!$A:P,15,FALSE)="","",VLOOKUP(A73,'BD InterCOABQ '!$A:P,15,FALSE))</f>
        <v/>
      </c>
      <c r="Q85" s="181"/>
      <c r="R85" s="10"/>
      <c r="T85" s="9"/>
      <c r="U85" s="165"/>
      <c r="V85" s="166"/>
      <c r="W85" s="5"/>
      <c r="X85" s="181" t="str">
        <f>IF(VLOOKUP(S73,'BD InterCOABQ '!$A:AH,14,FALSE)="","",VLOOKUP(S73,'BD InterCOABQ '!$A:AH,14,FALSE))</f>
        <v/>
      </c>
      <c r="Y85" s="181"/>
      <c r="Z85" s="181"/>
      <c r="AA85" s="181"/>
      <c r="AB85" s="181"/>
      <c r="AC85" s="5"/>
      <c r="AD85" s="181" t="str">
        <f>IF(VLOOKUP(S73,'BD InterCOABQ '!$A:AH,13,FALSE)="","",VLOOKUP(S73,'BD InterCOABQ '!$A:AH,13,FALSE))</f>
        <v/>
      </c>
      <c r="AE85" s="181"/>
      <c r="AF85" s="181"/>
      <c r="AG85" s="4"/>
      <c r="AH85" s="181" t="str">
        <f>IF(VLOOKUP(S73,'BD InterCOABQ '!$A:AH,15,FALSE)="","",VLOOKUP(S73,'BD InterCOABQ '!$A:AH,15,FALSE))</f>
        <v/>
      </c>
      <c r="AI85" s="181"/>
      <c r="AJ85" s="10"/>
    </row>
    <row r="86" spans="1:36" ht="1.5" customHeight="1" x14ac:dyDescent="0.25">
      <c r="B86" s="9"/>
      <c r="C86" s="165"/>
      <c r="D86" s="166"/>
      <c r="E86" s="5"/>
      <c r="F86" s="4"/>
      <c r="G86" s="4"/>
      <c r="H86" s="4"/>
      <c r="I86" s="5"/>
      <c r="J86" s="5"/>
      <c r="K86" s="5"/>
      <c r="L86" s="4"/>
      <c r="M86" s="4"/>
      <c r="N86" s="4"/>
      <c r="O86" s="4"/>
      <c r="P86" s="4"/>
      <c r="Q86" s="4"/>
      <c r="R86" s="10"/>
      <c r="T86" s="9"/>
      <c r="U86" s="165"/>
      <c r="V86" s="166"/>
      <c r="W86" s="5"/>
      <c r="X86" s="4"/>
      <c r="Y86" s="4"/>
      <c r="Z86" s="4"/>
      <c r="AA86" s="5"/>
      <c r="AB86" s="5"/>
      <c r="AC86" s="5"/>
      <c r="AD86" s="4"/>
      <c r="AE86" s="4"/>
      <c r="AF86" s="4"/>
      <c r="AG86" s="4"/>
      <c r="AH86" s="4"/>
      <c r="AI86" s="4"/>
      <c r="AJ86" s="10"/>
    </row>
    <row r="87" spans="1:36" s="21" customFormat="1" ht="6.6" customHeight="1" x14ac:dyDescent="0.25">
      <c r="A87" s="61"/>
      <c r="B87" s="25"/>
      <c r="C87" s="165"/>
      <c r="D87" s="166"/>
      <c r="E87" s="22"/>
      <c r="F87" s="157" t="s">
        <v>89</v>
      </c>
      <c r="G87" s="157"/>
      <c r="H87" s="157"/>
      <c r="I87" s="157"/>
      <c r="J87" s="157"/>
      <c r="K87" s="43"/>
      <c r="L87" s="157" t="s">
        <v>19</v>
      </c>
      <c r="M87" s="157"/>
      <c r="N87" s="157"/>
      <c r="O87" s="43"/>
      <c r="P87" s="157" t="s">
        <v>10</v>
      </c>
      <c r="Q87" s="157"/>
      <c r="R87" s="26"/>
      <c r="S87" s="56"/>
      <c r="T87" s="25"/>
      <c r="U87" s="165"/>
      <c r="V87" s="166"/>
      <c r="W87" s="22"/>
      <c r="X87" s="157" t="s">
        <v>89</v>
      </c>
      <c r="Y87" s="157"/>
      <c r="Z87" s="157"/>
      <c r="AA87" s="157"/>
      <c r="AB87" s="157"/>
      <c r="AC87" s="43"/>
      <c r="AD87" s="157" t="s">
        <v>19</v>
      </c>
      <c r="AE87" s="157"/>
      <c r="AF87" s="157"/>
      <c r="AG87" s="43"/>
      <c r="AH87" s="157" t="s">
        <v>10</v>
      </c>
      <c r="AI87" s="157"/>
      <c r="AJ87" s="26"/>
    </row>
    <row r="88" spans="1:36" ht="5.0999999999999996" customHeight="1" x14ac:dyDescent="0.25">
      <c r="B88" s="9"/>
      <c r="C88" s="165"/>
      <c r="D88" s="16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0"/>
      <c r="T88" s="9"/>
      <c r="U88" s="165"/>
      <c r="V88" s="166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10"/>
    </row>
    <row r="89" spans="1:36" ht="6.6" customHeight="1" x14ac:dyDescent="0.25">
      <c r="B89" s="9"/>
      <c r="C89" s="167"/>
      <c r="D89" s="168"/>
      <c r="E89" s="27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0"/>
      <c r="T89" s="9"/>
      <c r="U89" s="167"/>
      <c r="V89" s="168"/>
      <c r="W89" s="27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0"/>
    </row>
    <row r="90" spans="1:36" ht="0.95" customHeight="1" x14ac:dyDescent="0.25">
      <c r="B90" s="9"/>
      <c r="C90" s="4"/>
      <c r="D90" s="4"/>
      <c r="E90" s="27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0"/>
      <c r="T90" s="9"/>
      <c r="U90" s="4"/>
      <c r="V90" s="4"/>
      <c r="W90" s="27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0"/>
    </row>
    <row r="91" spans="1:36" ht="18" customHeight="1" x14ac:dyDescent="0.25">
      <c r="B91" s="9"/>
      <c r="C91" s="183" t="str">
        <f>IF(VLOOKUP(A73,'BD InterCOABQ '!$A:P,12,FALSE)="","",VLOOKUP(A73,'BD InterCOABQ '!$A:P,12,FALSE))</f>
        <v/>
      </c>
      <c r="D91" s="184"/>
      <c r="E91" s="4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0"/>
      <c r="T91" s="9"/>
      <c r="U91" s="183" t="str">
        <f>IF(VLOOKUP(S73,'BD InterCOABQ '!$A:AH,12,FALSE)="","",VLOOKUP(S73,'BD InterCOABQ '!$A:AH,12,FALSE))</f>
        <v/>
      </c>
      <c r="V91" s="184"/>
      <c r="W91" s="4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0"/>
    </row>
    <row r="92" spans="1:36" ht="5.45" customHeight="1" x14ac:dyDescent="0.25">
      <c r="B92" s="14"/>
      <c r="C92" s="185" t="s">
        <v>7</v>
      </c>
      <c r="D92" s="185"/>
      <c r="E92" s="15"/>
      <c r="F92" s="185" t="s">
        <v>20</v>
      </c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6"/>
      <c r="T92" s="14"/>
      <c r="U92" s="185" t="s">
        <v>7</v>
      </c>
      <c r="V92" s="185"/>
      <c r="W92" s="15"/>
      <c r="X92" s="185" t="s">
        <v>20</v>
      </c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6"/>
    </row>
    <row r="93" spans="1:36" ht="9" customHeight="1" x14ac:dyDescent="0.25"/>
    <row r="94" spans="1:36" s="1" customFormat="1" ht="2.4500000000000002" customHeight="1" x14ac:dyDescent="0.25">
      <c r="A94" s="58"/>
      <c r="B94" s="6">
        <v>9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8"/>
      <c r="S94" s="52"/>
      <c r="T94" s="6">
        <v>10</v>
      </c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8"/>
    </row>
    <row r="95" spans="1:36" ht="13.5" customHeight="1" x14ac:dyDescent="0.25">
      <c r="A95" s="57" t="str">
        <f>9&amp;AL$1</f>
        <v>9VV</v>
      </c>
      <c r="B95" s="9"/>
      <c r="C95" s="5"/>
      <c r="D95" s="156" t="s">
        <v>108</v>
      </c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44"/>
      <c r="R95" s="10"/>
      <c r="S95" s="53" t="str">
        <f>10&amp;$AL$1</f>
        <v>10VV</v>
      </c>
      <c r="T95" s="9"/>
      <c r="U95" s="5"/>
      <c r="V95" s="156" t="s">
        <v>108</v>
      </c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44"/>
      <c r="AJ95" s="10"/>
    </row>
    <row r="96" spans="1:36" ht="9.9499999999999993" customHeight="1" x14ac:dyDescent="0.25">
      <c r="B96" s="9"/>
      <c r="D96" s="156" t="str">
        <f>$B$3</f>
        <v>Plantel 2 Amealco</v>
      </c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45"/>
      <c r="R96" s="10"/>
      <c r="T96" s="9"/>
      <c r="V96" s="156" t="str">
        <f>$B$3</f>
        <v>Plantel 2 Amealco</v>
      </c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45"/>
      <c r="AJ96" s="10"/>
    </row>
    <row r="97" spans="1:36" s="3" customFormat="1" ht="9.6" customHeight="1" x14ac:dyDescent="0.2">
      <c r="A97" s="57"/>
      <c r="B97" s="11"/>
      <c r="D97" s="162" t="str">
        <f>$B$4</f>
        <v>Voleibol de Sala Varonil</v>
      </c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46"/>
      <c r="R97" s="13"/>
      <c r="S97" s="54"/>
      <c r="T97" s="11"/>
      <c r="V97" s="162" t="str">
        <f>$B$4</f>
        <v>Voleibol de Sala Varonil</v>
      </c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46"/>
      <c r="AJ97" s="13"/>
    </row>
    <row r="98" spans="1:36" ht="2.1" customHeight="1" x14ac:dyDescent="0.25">
      <c r="B98" s="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0"/>
      <c r="T98" s="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0"/>
    </row>
    <row r="99" spans="1:36" ht="13.5" customHeight="1" x14ac:dyDescent="0.25">
      <c r="B99" s="9"/>
      <c r="C99" s="163"/>
      <c r="D99" s="164"/>
      <c r="E99" s="5"/>
      <c r="F99" s="169" t="str">
        <f>VLOOKUP(A95,'BD InterCOABQ '!$A:P,8,FALSE)&amp;" "&amp;VLOOKUP(A95,'BD InterCOABQ '!$A:P,9,FALSE)&amp;" "&amp;VLOOKUP(A95,'BD InterCOABQ '!$A:P,7,FALSE)</f>
        <v xml:space="preserve">  </v>
      </c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1"/>
      <c r="R99" s="10"/>
      <c r="T99" s="9"/>
      <c r="U99" s="163"/>
      <c r="V99" s="164"/>
      <c r="W99" s="5"/>
      <c r="X99" s="169" t="str">
        <f>VLOOKUP(S95,'BD InterCOABQ '!$A:AH,8,FALSE)&amp;" "&amp;VLOOKUP(S95,'BD InterCOABQ '!$A:AH,9,FALSE)&amp;" "&amp;VLOOKUP(S95,'BD InterCOABQ '!$A:AH,7,FALSE)</f>
        <v xml:space="preserve">  </v>
      </c>
      <c r="Y99" s="170"/>
      <c r="Z99" s="170"/>
      <c r="AA99" s="170"/>
      <c r="AB99" s="170"/>
      <c r="AC99" s="170"/>
      <c r="AD99" s="170"/>
      <c r="AE99" s="170"/>
      <c r="AF99" s="170"/>
      <c r="AG99" s="170"/>
      <c r="AH99" s="170"/>
      <c r="AI99" s="171"/>
      <c r="AJ99" s="10"/>
    </row>
    <row r="100" spans="1:36" ht="13.5" customHeight="1" x14ac:dyDescent="0.25">
      <c r="B100" s="9"/>
      <c r="C100" s="165"/>
      <c r="D100" s="166"/>
      <c r="E100" s="5"/>
      <c r="F100" s="172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4"/>
      <c r="R100" s="10"/>
      <c r="T100" s="9"/>
      <c r="U100" s="165"/>
      <c r="V100" s="166"/>
      <c r="W100" s="5"/>
      <c r="X100" s="172"/>
      <c r="Y100" s="173"/>
      <c r="Z100" s="173"/>
      <c r="AA100" s="173"/>
      <c r="AB100" s="173"/>
      <c r="AC100" s="173"/>
      <c r="AD100" s="173"/>
      <c r="AE100" s="173"/>
      <c r="AF100" s="173"/>
      <c r="AG100" s="173"/>
      <c r="AH100" s="173"/>
      <c r="AI100" s="174"/>
      <c r="AJ100" s="10"/>
    </row>
    <row r="101" spans="1:36" s="20" customFormat="1" ht="6.6" customHeight="1" x14ac:dyDescent="0.25">
      <c r="A101" s="60"/>
      <c r="B101" s="18"/>
      <c r="C101" s="165"/>
      <c r="D101" s="166"/>
      <c r="E101" s="17"/>
      <c r="F101" s="157" t="s">
        <v>17</v>
      </c>
      <c r="G101" s="157"/>
      <c r="H101" s="157"/>
      <c r="I101" s="157"/>
      <c r="J101" s="157"/>
      <c r="K101" s="43"/>
      <c r="L101" s="157" t="s">
        <v>18</v>
      </c>
      <c r="M101" s="157"/>
      <c r="N101" s="157"/>
      <c r="O101" s="43"/>
      <c r="P101" s="157" t="s">
        <v>4</v>
      </c>
      <c r="Q101" s="157"/>
      <c r="R101" s="24"/>
      <c r="S101" s="55"/>
      <c r="T101" s="18"/>
      <c r="U101" s="165"/>
      <c r="V101" s="166"/>
      <c r="W101" s="17"/>
      <c r="X101" s="157" t="s">
        <v>17</v>
      </c>
      <c r="Y101" s="157"/>
      <c r="Z101" s="157"/>
      <c r="AA101" s="157"/>
      <c r="AB101" s="157"/>
      <c r="AC101" s="43"/>
      <c r="AD101" s="157" t="s">
        <v>18</v>
      </c>
      <c r="AE101" s="157"/>
      <c r="AF101" s="157"/>
      <c r="AG101" s="43"/>
      <c r="AH101" s="157" t="s">
        <v>4</v>
      </c>
      <c r="AI101" s="157"/>
      <c r="AJ101" s="24"/>
    </row>
    <row r="102" spans="1:36" ht="2.4500000000000002" customHeight="1" x14ac:dyDescent="0.25">
      <c r="B102" s="9"/>
      <c r="C102" s="165"/>
      <c r="D102" s="16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10"/>
      <c r="T102" s="9"/>
      <c r="U102" s="165"/>
      <c r="V102" s="166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10"/>
    </row>
    <row r="103" spans="1:36" ht="12.95" customHeight="1" x14ac:dyDescent="0.25">
      <c r="B103" s="9"/>
      <c r="C103" s="165"/>
      <c r="D103" s="166"/>
      <c r="E103" s="5"/>
      <c r="F103" s="158" t="str">
        <f>IF(VLOOKUP(A95,'BD InterCOABQ '!$A:P,11,FALSE)="","",VLOOKUP(A95,'BD InterCOABQ '!$A:P,11,FALSE))</f>
        <v/>
      </c>
      <c r="G103" s="159"/>
      <c r="H103" s="159"/>
      <c r="I103" s="159"/>
      <c r="J103" s="159"/>
      <c r="K103" s="159"/>
      <c r="L103" s="160"/>
      <c r="M103" s="29"/>
      <c r="N103" s="161" t="str">
        <f>IF(VLOOKUP(A95,'BD InterCOABQ '!$A:P,10,FALSE)="","",VLOOKUP(A95,'BD InterCOABQ '!$A:P,10,FALSE))</f>
        <v/>
      </c>
      <c r="O103" s="161"/>
      <c r="P103" s="161"/>
      <c r="Q103" s="161"/>
      <c r="R103" s="10"/>
      <c r="T103" s="9"/>
      <c r="U103" s="165"/>
      <c r="V103" s="166"/>
      <c r="W103" s="5"/>
      <c r="X103" s="158" t="str">
        <f>IF(VLOOKUP(S95,'BD InterCOABQ '!$A:AH,11,FALSE)="","",VLOOKUP(S95,'BD InterCOABQ '!$A:AH,11,FALSE))</f>
        <v/>
      </c>
      <c r="Y103" s="159"/>
      <c r="Z103" s="159"/>
      <c r="AA103" s="159"/>
      <c r="AB103" s="159"/>
      <c r="AC103" s="159"/>
      <c r="AD103" s="160"/>
      <c r="AE103" s="29"/>
      <c r="AF103" s="161" t="str">
        <f>IF(VLOOKUP(S95,'BD InterCOABQ '!$A:AH,10,FALSE)="","",VLOOKUP(S95,'BD InterCOABQ '!$A:AH,10,FALSE))</f>
        <v/>
      </c>
      <c r="AG103" s="161"/>
      <c r="AH103" s="161"/>
      <c r="AI103" s="161"/>
      <c r="AJ103" s="10"/>
    </row>
    <row r="104" spans="1:36" ht="0.95" customHeight="1" x14ac:dyDescent="0.25">
      <c r="B104" s="9"/>
      <c r="C104" s="165"/>
      <c r="D104" s="166"/>
      <c r="E104" s="5"/>
      <c r="F104" s="5"/>
      <c r="G104" s="5"/>
      <c r="H104" s="5"/>
      <c r="I104" s="5"/>
      <c r="J104" s="5"/>
      <c r="K104" s="5"/>
      <c r="L104" s="4"/>
      <c r="M104" s="4"/>
      <c r="N104" s="4"/>
      <c r="O104" s="4"/>
      <c r="P104" s="4"/>
      <c r="Q104" s="4"/>
      <c r="R104" s="10"/>
      <c r="T104" s="9"/>
      <c r="U104" s="165"/>
      <c r="V104" s="166"/>
      <c r="W104" s="5"/>
      <c r="X104" s="5"/>
      <c r="Y104" s="5"/>
      <c r="Z104" s="5"/>
      <c r="AA104" s="5"/>
      <c r="AB104" s="5"/>
      <c r="AC104" s="5"/>
      <c r="AD104" s="4"/>
      <c r="AE104" s="4"/>
      <c r="AF104" s="4"/>
      <c r="AG104" s="4"/>
      <c r="AH104" s="4"/>
      <c r="AI104" s="4"/>
      <c r="AJ104" s="10"/>
    </row>
    <row r="105" spans="1:36" s="3" customFormat="1" ht="6.6" customHeight="1" x14ac:dyDescent="0.2">
      <c r="A105" s="57"/>
      <c r="B105" s="11"/>
      <c r="C105" s="165"/>
      <c r="D105" s="166"/>
      <c r="E105" s="12"/>
      <c r="F105" s="157" t="s">
        <v>0</v>
      </c>
      <c r="G105" s="157"/>
      <c r="H105" s="157"/>
      <c r="I105" s="157"/>
      <c r="J105" s="157"/>
      <c r="K105" s="157"/>
      <c r="L105" s="157"/>
      <c r="M105" s="28"/>
      <c r="N105" s="157" t="s">
        <v>9</v>
      </c>
      <c r="O105" s="157"/>
      <c r="P105" s="157"/>
      <c r="Q105" s="157"/>
      <c r="R105" s="13"/>
      <c r="S105" s="54"/>
      <c r="T105" s="11"/>
      <c r="U105" s="165"/>
      <c r="V105" s="166"/>
      <c r="W105" s="12"/>
      <c r="X105" s="157" t="s">
        <v>0</v>
      </c>
      <c r="Y105" s="157"/>
      <c r="Z105" s="157"/>
      <c r="AA105" s="157"/>
      <c r="AB105" s="157"/>
      <c r="AC105" s="157"/>
      <c r="AD105" s="157"/>
      <c r="AE105" s="28"/>
      <c r="AF105" s="157" t="s">
        <v>9</v>
      </c>
      <c r="AG105" s="157"/>
      <c r="AH105" s="157"/>
      <c r="AI105" s="157"/>
      <c r="AJ105" s="13"/>
    </row>
    <row r="106" spans="1:36" ht="0.95" customHeight="1" x14ac:dyDescent="0.25">
      <c r="B106" s="9"/>
      <c r="C106" s="165"/>
      <c r="D106" s="166"/>
      <c r="E106" s="5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10"/>
      <c r="T106" s="9"/>
      <c r="U106" s="165"/>
      <c r="V106" s="166"/>
      <c r="W106" s="5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10"/>
    </row>
    <row r="107" spans="1:36" ht="12.6" customHeight="1" x14ac:dyDescent="0.25">
      <c r="B107" s="9"/>
      <c r="C107" s="165"/>
      <c r="D107" s="166"/>
      <c r="E107" s="5"/>
      <c r="F107" s="181" t="str">
        <f>IF(VLOOKUP(A95,'BD InterCOABQ '!$A:P,14,FALSE)="","",VLOOKUP(A95,'BD InterCOABQ '!$A:P,14,FALSE))</f>
        <v/>
      </c>
      <c r="G107" s="181"/>
      <c r="H107" s="181"/>
      <c r="I107" s="181"/>
      <c r="J107" s="181"/>
      <c r="K107" s="5"/>
      <c r="L107" s="181" t="str">
        <f>IF(VLOOKUP(A95,'BD InterCOABQ '!$A:P,13,FALSE)="","",VLOOKUP(A95,'BD InterCOABQ '!$A:P,13,FALSE))</f>
        <v/>
      </c>
      <c r="M107" s="181"/>
      <c r="N107" s="181"/>
      <c r="O107" s="4"/>
      <c r="P107" s="181" t="str">
        <f>IF(VLOOKUP(A95,'BD InterCOABQ '!$A:P,15,FALSE)="","",VLOOKUP(A95,'BD InterCOABQ '!$A:P,15,FALSE))</f>
        <v/>
      </c>
      <c r="Q107" s="181"/>
      <c r="R107" s="10"/>
      <c r="T107" s="9"/>
      <c r="U107" s="165"/>
      <c r="V107" s="166"/>
      <c r="W107" s="5"/>
      <c r="X107" s="181" t="str">
        <f>IF(VLOOKUP(S95,'BD InterCOABQ '!$A:AH,14,FALSE)="","",VLOOKUP(S95,'BD InterCOABQ '!$A:AH,14,FALSE))</f>
        <v/>
      </c>
      <c r="Y107" s="181"/>
      <c r="Z107" s="181"/>
      <c r="AA107" s="181"/>
      <c r="AB107" s="181"/>
      <c r="AC107" s="5"/>
      <c r="AD107" s="181" t="str">
        <f>IF(VLOOKUP(S95,'BD InterCOABQ '!$A:AH,13,FALSE)="","",VLOOKUP(S95,'BD InterCOABQ '!$A:AH,13,FALSE))</f>
        <v/>
      </c>
      <c r="AE107" s="181"/>
      <c r="AF107" s="181"/>
      <c r="AG107" s="4"/>
      <c r="AH107" s="181" t="str">
        <f>IF(VLOOKUP(S95,'BD InterCOABQ '!$A:AH,15,FALSE)="","",VLOOKUP(S95,'BD InterCOABQ '!$A:AH,15,FALSE))</f>
        <v/>
      </c>
      <c r="AI107" s="181"/>
      <c r="AJ107" s="10"/>
    </row>
    <row r="108" spans="1:36" ht="1.5" customHeight="1" x14ac:dyDescent="0.25">
      <c r="B108" s="9"/>
      <c r="C108" s="165"/>
      <c r="D108" s="166"/>
      <c r="E108" s="5"/>
      <c r="F108" s="4"/>
      <c r="G108" s="4"/>
      <c r="H108" s="4"/>
      <c r="I108" s="5"/>
      <c r="J108" s="5"/>
      <c r="K108" s="5"/>
      <c r="L108" s="4"/>
      <c r="M108" s="4"/>
      <c r="N108" s="4"/>
      <c r="O108" s="4"/>
      <c r="P108" s="4"/>
      <c r="Q108" s="4"/>
      <c r="R108" s="10"/>
      <c r="T108" s="9"/>
      <c r="U108" s="165"/>
      <c r="V108" s="166"/>
      <c r="W108" s="5"/>
      <c r="X108" s="4"/>
      <c r="Y108" s="4"/>
      <c r="Z108" s="4"/>
      <c r="AA108" s="5"/>
      <c r="AB108" s="5"/>
      <c r="AC108" s="5"/>
      <c r="AD108" s="4"/>
      <c r="AE108" s="4"/>
      <c r="AF108" s="4"/>
      <c r="AG108" s="4"/>
      <c r="AH108" s="4"/>
      <c r="AI108" s="4"/>
      <c r="AJ108" s="10"/>
    </row>
    <row r="109" spans="1:36" s="21" customFormat="1" ht="6.6" customHeight="1" x14ac:dyDescent="0.25">
      <c r="A109" s="61"/>
      <c r="B109" s="25"/>
      <c r="C109" s="165"/>
      <c r="D109" s="166"/>
      <c r="E109" s="22"/>
      <c r="F109" s="157" t="s">
        <v>89</v>
      </c>
      <c r="G109" s="157"/>
      <c r="H109" s="157"/>
      <c r="I109" s="157"/>
      <c r="J109" s="157"/>
      <c r="K109" s="43"/>
      <c r="L109" s="157" t="s">
        <v>19</v>
      </c>
      <c r="M109" s="157"/>
      <c r="N109" s="157"/>
      <c r="O109" s="43"/>
      <c r="P109" s="157" t="s">
        <v>10</v>
      </c>
      <c r="Q109" s="157"/>
      <c r="R109" s="26"/>
      <c r="S109" s="56"/>
      <c r="T109" s="25"/>
      <c r="U109" s="165"/>
      <c r="V109" s="166"/>
      <c r="W109" s="22"/>
      <c r="X109" s="157" t="s">
        <v>89</v>
      </c>
      <c r="Y109" s="157"/>
      <c r="Z109" s="157"/>
      <c r="AA109" s="157"/>
      <c r="AB109" s="157"/>
      <c r="AC109" s="43"/>
      <c r="AD109" s="157" t="s">
        <v>19</v>
      </c>
      <c r="AE109" s="157"/>
      <c r="AF109" s="157"/>
      <c r="AG109" s="43"/>
      <c r="AH109" s="157" t="s">
        <v>10</v>
      </c>
      <c r="AI109" s="157"/>
      <c r="AJ109" s="26"/>
    </row>
    <row r="110" spans="1:36" ht="5.0999999999999996" customHeight="1" x14ac:dyDescent="0.25">
      <c r="B110" s="9"/>
      <c r="C110" s="165"/>
      <c r="D110" s="16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10"/>
      <c r="T110" s="9"/>
      <c r="U110" s="165"/>
      <c r="V110" s="166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10"/>
    </row>
    <row r="111" spans="1:36" ht="6.6" customHeight="1" x14ac:dyDescent="0.25">
      <c r="B111" s="9"/>
      <c r="C111" s="167"/>
      <c r="D111" s="168"/>
      <c r="E111" s="27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0"/>
      <c r="T111" s="9"/>
      <c r="U111" s="167"/>
      <c r="V111" s="168"/>
      <c r="W111" s="27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0"/>
    </row>
    <row r="112" spans="1:36" ht="0.95" customHeight="1" x14ac:dyDescent="0.25">
      <c r="B112" s="9"/>
      <c r="C112" s="4"/>
      <c r="D112" s="4"/>
      <c r="E112" s="27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0"/>
      <c r="T112" s="9"/>
      <c r="U112" s="4"/>
      <c r="V112" s="4"/>
      <c r="W112" s="27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0"/>
    </row>
    <row r="113" spans="1:36" ht="18" customHeight="1" x14ac:dyDescent="0.25">
      <c r="B113" s="9"/>
      <c r="C113" s="183" t="str">
        <f>IF(VLOOKUP(A95,'BD InterCOABQ '!$A:P,12,FALSE)="","",VLOOKUP(A95,'BD InterCOABQ '!$A:P,12,FALSE))</f>
        <v/>
      </c>
      <c r="D113" s="184"/>
      <c r="E113" s="4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0"/>
      <c r="T113" s="9"/>
      <c r="U113" s="183" t="str">
        <f>IF(VLOOKUP(S95,'BD InterCOABQ '!$A:AH,12,FALSE)="","",VLOOKUP(S95,'BD InterCOABQ '!$A:AH,12,FALSE))</f>
        <v/>
      </c>
      <c r="V113" s="184"/>
      <c r="W113" s="4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0"/>
    </row>
    <row r="114" spans="1:36" ht="5.45" customHeight="1" x14ac:dyDescent="0.25">
      <c r="B114" s="14"/>
      <c r="C114" s="185" t="s">
        <v>7</v>
      </c>
      <c r="D114" s="185"/>
      <c r="E114" s="15"/>
      <c r="F114" s="185" t="s">
        <v>20</v>
      </c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6"/>
      <c r="T114" s="14"/>
      <c r="U114" s="185" t="s">
        <v>7</v>
      </c>
      <c r="V114" s="185"/>
      <c r="W114" s="15"/>
      <c r="X114" s="185" t="s">
        <v>20</v>
      </c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6"/>
    </row>
    <row r="115" spans="1:36" ht="9" customHeight="1" x14ac:dyDescent="0.25"/>
    <row r="116" spans="1:36" s="1" customFormat="1" ht="2.4500000000000002" customHeight="1" x14ac:dyDescent="0.25">
      <c r="A116" s="58"/>
      <c r="B116" s="6">
        <v>11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8"/>
      <c r="S116" s="52"/>
      <c r="T116" s="6">
        <v>12</v>
      </c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8"/>
    </row>
    <row r="117" spans="1:36" ht="13.5" customHeight="1" x14ac:dyDescent="0.25">
      <c r="A117" s="57" t="str">
        <f>11&amp;AL$1</f>
        <v>11VV</v>
      </c>
      <c r="B117" s="9"/>
      <c r="C117" s="5"/>
      <c r="D117" s="156" t="s">
        <v>108</v>
      </c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44"/>
      <c r="R117" s="10"/>
      <c r="S117" s="53" t="str">
        <f>12&amp;$AL$1</f>
        <v>12VV</v>
      </c>
      <c r="T117" s="9"/>
      <c r="U117" s="5"/>
      <c r="V117" s="156" t="s">
        <v>108</v>
      </c>
      <c r="W117" s="156"/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6"/>
      <c r="AH117" s="156"/>
      <c r="AI117" s="44"/>
      <c r="AJ117" s="10"/>
    </row>
    <row r="118" spans="1:36" ht="9.9499999999999993" customHeight="1" x14ac:dyDescent="0.25">
      <c r="B118" s="9"/>
      <c r="D118" s="156" t="str">
        <f>$B$3</f>
        <v>Plantel 2 Amealco</v>
      </c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45"/>
      <c r="R118" s="10"/>
      <c r="T118" s="9"/>
      <c r="V118" s="156" t="str">
        <f>$B$3</f>
        <v>Plantel 2 Amealco</v>
      </c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45"/>
      <c r="AJ118" s="10"/>
    </row>
    <row r="119" spans="1:36" s="3" customFormat="1" ht="9.6" customHeight="1" x14ac:dyDescent="0.2">
      <c r="A119" s="57"/>
      <c r="B119" s="11"/>
      <c r="D119" s="162" t="str">
        <f>$B$4</f>
        <v>Voleibol de Sala Varonil</v>
      </c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46"/>
      <c r="R119" s="13"/>
      <c r="S119" s="54"/>
      <c r="T119" s="11"/>
      <c r="V119" s="162" t="str">
        <f>$B$4</f>
        <v>Voleibol de Sala Varonil</v>
      </c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46"/>
      <c r="AJ119" s="13"/>
    </row>
    <row r="120" spans="1:36" ht="2.1" customHeight="1" x14ac:dyDescent="0.25">
      <c r="B120" s="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0"/>
      <c r="T120" s="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0"/>
    </row>
    <row r="121" spans="1:36" ht="13.5" customHeight="1" x14ac:dyDescent="0.25">
      <c r="B121" s="9"/>
      <c r="C121" s="163"/>
      <c r="D121" s="164"/>
      <c r="E121" s="5"/>
      <c r="F121" s="169" t="str">
        <f>VLOOKUP(A117,'BD InterCOABQ '!$A:P,8,FALSE)&amp;" "&amp;VLOOKUP(A117,'BD InterCOABQ '!$A:P,9,FALSE)&amp;" "&amp;VLOOKUP(A117,'BD InterCOABQ '!$A:P,7,FALSE)</f>
        <v xml:space="preserve">  </v>
      </c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1"/>
      <c r="R121" s="10"/>
      <c r="T121" s="9"/>
      <c r="U121" s="163"/>
      <c r="V121" s="164"/>
      <c r="W121" s="5"/>
      <c r="X121" s="169" t="str">
        <f>VLOOKUP(S117,'BD InterCOABQ '!$A:AH,8,FALSE)&amp;" "&amp;VLOOKUP(S117,'BD InterCOABQ '!$A:AH,9,FALSE)&amp;" "&amp;VLOOKUP(S117,'BD InterCOABQ '!$A:AH,7,FALSE)</f>
        <v xml:space="preserve">  </v>
      </c>
      <c r="Y121" s="170"/>
      <c r="Z121" s="170"/>
      <c r="AA121" s="170"/>
      <c r="AB121" s="170"/>
      <c r="AC121" s="170"/>
      <c r="AD121" s="170"/>
      <c r="AE121" s="170"/>
      <c r="AF121" s="170"/>
      <c r="AG121" s="170"/>
      <c r="AH121" s="170"/>
      <c r="AI121" s="171"/>
      <c r="AJ121" s="10"/>
    </row>
    <row r="122" spans="1:36" ht="13.5" customHeight="1" x14ac:dyDescent="0.25">
      <c r="B122" s="9"/>
      <c r="C122" s="165"/>
      <c r="D122" s="166"/>
      <c r="E122" s="5"/>
      <c r="F122" s="172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4"/>
      <c r="R122" s="10"/>
      <c r="T122" s="9"/>
      <c r="U122" s="165"/>
      <c r="V122" s="166"/>
      <c r="W122" s="5"/>
      <c r="X122" s="172"/>
      <c r="Y122" s="173"/>
      <c r="Z122" s="173"/>
      <c r="AA122" s="173"/>
      <c r="AB122" s="173"/>
      <c r="AC122" s="173"/>
      <c r="AD122" s="173"/>
      <c r="AE122" s="173"/>
      <c r="AF122" s="173"/>
      <c r="AG122" s="173"/>
      <c r="AH122" s="173"/>
      <c r="AI122" s="174"/>
      <c r="AJ122" s="10"/>
    </row>
    <row r="123" spans="1:36" s="20" customFormat="1" ht="6.6" customHeight="1" x14ac:dyDescent="0.25">
      <c r="A123" s="60"/>
      <c r="B123" s="18"/>
      <c r="C123" s="165"/>
      <c r="D123" s="166"/>
      <c r="E123" s="17"/>
      <c r="F123" s="157" t="s">
        <v>17</v>
      </c>
      <c r="G123" s="157"/>
      <c r="H123" s="157"/>
      <c r="I123" s="157"/>
      <c r="J123" s="157"/>
      <c r="K123" s="43"/>
      <c r="L123" s="157" t="s">
        <v>18</v>
      </c>
      <c r="M123" s="157"/>
      <c r="N123" s="157"/>
      <c r="O123" s="43"/>
      <c r="P123" s="157" t="s">
        <v>4</v>
      </c>
      <c r="Q123" s="157"/>
      <c r="R123" s="24"/>
      <c r="S123" s="55"/>
      <c r="T123" s="18"/>
      <c r="U123" s="165"/>
      <c r="V123" s="166"/>
      <c r="W123" s="17"/>
      <c r="X123" s="157" t="s">
        <v>17</v>
      </c>
      <c r="Y123" s="157"/>
      <c r="Z123" s="157"/>
      <c r="AA123" s="157"/>
      <c r="AB123" s="157"/>
      <c r="AC123" s="43"/>
      <c r="AD123" s="157" t="s">
        <v>18</v>
      </c>
      <c r="AE123" s="157"/>
      <c r="AF123" s="157"/>
      <c r="AG123" s="43"/>
      <c r="AH123" s="157" t="s">
        <v>4</v>
      </c>
      <c r="AI123" s="157"/>
      <c r="AJ123" s="24"/>
    </row>
    <row r="124" spans="1:36" ht="2.4500000000000002" customHeight="1" x14ac:dyDescent="0.25">
      <c r="B124" s="9"/>
      <c r="C124" s="165"/>
      <c r="D124" s="16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10"/>
      <c r="T124" s="9"/>
      <c r="U124" s="165"/>
      <c r="V124" s="166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10"/>
    </row>
    <row r="125" spans="1:36" ht="12.95" customHeight="1" x14ac:dyDescent="0.25">
      <c r="B125" s="9"/>
      <c r="C125" s="165"/>
      <c r="D125" s="166"/>
      <c r="E125" s="5"/>
      <c r="F125" s="158" t="str">
        <f>IF(VLOOKUP(A117,'BD InterCOABQ '!$A:P,11,FALSE)="","",VLOOKUP(A117,'BD InterCOABQ '!$A:P,11,FALSE))</f>
        <v/>
      </c>
      <c r="G125" s="159"/>
      <c r="H125" s="159"/>
      <c r="I125" s="159"/>
      <c r="J125" s="159"/>
      <c r="K125" s="159"/>
      <c r="L125" s="160"/>
      <c r="M125" s="29"/>
      <c r="N125" s="161" t="str">
        <f>IF(VLOOKUP(A117,'BD InterCOABQ '!$A:P,10,FALSE)="","",VLOOKUP(A117,'BD InterCOABQ '!$A:P,10,FALSE))</f>
        <v/>
      </c>
      <c r="O125" s="161"/>
      <c r="P125" s="161"/>
      <c r="Q125" s="161"/>
      <c r="R125" s="10"/>
      <c r="T125" s="9"/>
      <c r="U125" s="165"/>
      <c r="V125" s="166"/>
      <c r="W125" s="5"/>
      <c r="X125" s="158" t="str">
        <f>IF(VLOOKUP(S117,'BD InterCOABQ '!$A:AH,11,FALSE)="","",VLOOKUP(S117,'BD InterCOABQ '!$A:AH,11,FALSE))</f>
        <v/>
      </c>
      <c r="Y125" s="159"/>
      <c r="Z125" s="159"/>
      <c r="AA125" s="159"/>
      <c r="AB125" s="159"/>
      <c r="AC125" s="159"/>
      <c r="AD125" s="160"/>
      <c r="AE125" s="29"/>
      <c r="AF125" s="161" t="str">
        <f>IF(VLOOKUP(S117,'BD InterCOABQ '!$A:AH,10,FALSE)="","",VLOOKUP(S117,'BD InterCOABQ '!$A:AH,10,FALSE))</f>
        <v/>
      </c>
      <c r="AG125" s="161"/>
      <c r="AH125" s="161"/>
      <c r="AI125" s="161"/>
      <c r="AJ125" s="10"/>
    </row>
    <row r="126" spans="1:36" ht="0.95" customHeight="1" x14ac:dyDescent="0.25">
      <c r="B126" s="9"/>
      <c r="C126" s="165"/>
      <c r="D126" s="166"/>
      <c r="E126" s="5"/>
      <c r="F126" s="5"/>
      <c r="G126" s="5"/>
      <c r="H126" s="5"/>
      <c r="I126" s="5"/>
      <c r="J126" s="5"/>
      <c r="K126" s="5"/>
      <c r="L126" s="4"/>
      <c r="M126" s="4"/>
      <c r="N126" s="4"/>
      <c r="O126" s="4"/>
      <c r="P126" s="4"/>
      <c r="Q126" s="4"/>
      <c r="R126" s="10"/>
      <c r="T126" s="9"/>
      <c r="U126" s="165"/>
      <c r="V126" s="166"/>
      <c r="W126" s="5"/>
      <c r="X126" s="5"/>
      <c r="Y126" s="5"/>
      <c r="Z126" s="5"/>
      <c r="AA126" s="5"/>
      <c r="AB126" s="5"/>
      <c r="AC126" s="5"/>
      <c r="AD126" s="4"/>
      <c r="AE126" s="4"/>
      <c r="AF126" s="4"/>
      <c r="AG126" s="4"/>
      <c r="AH126" s="4"/>
      <c r="AI126" s="4"/>
      <c r="AJ126" s="10"/>
    </row>
    <row r="127" spans="1:36" s="3" customFormat="1" ht="6.6" customHeight="1" x14ac:dyDescent="0.2">
      <c r="A127" s="57"/>
      <c r="B127" s="11"/>
      <c r="C127" s="165"/>
      <c r="D127" s="166"/>
      <c r="E127" s="12"/>
      <c r="F127" s="157" t="s">
        <v>0</v>
      </c>
      <c r="G127" s="157"/>
      <c r="H127" s="157"/>
      <c r="I127" s="157"/>
      <c r="J127" s="157"/>
      <c r="K127" s="157"/>
      <c r="L127" s="157"/>
      <c r="M127" s="28"/>
      <c r="N127" s="157" t="s">
        <v>9</v>
      </c>
      <c r="O127" s="157"/>
      <c r="P127" s="157"/>
      <c r="Q127" s="157"/>
      <c r="R127" s="13"/>
      <c r="S127" s="54"/>
      <c r="T127" s="11"/>
      <c r="U127" s="165"/>
      <c r="V127" s="166"/>
      <c r="W127" s="12"/>
      <c r="X127" s="157" t="s">
        <v>0</v>
      </c>
      <c r="Y127" s="157"/>
      <c r="Z127" s="157"/>
      <c r="AA127" s="157"/>
      <c r="AB127" s="157"/>
      <c r="AC127" s="157"/>
      <c r="AD127" s="157"/>
      <c r="AE127" s="28"/>
      <c r="AF127" s="157" t="s">
        <v>9</v>
      </c>
      <c r="AG127" s="157"/>
      <c r="AH127" s="157"/>
      <c r="AI127" s="157"/>
      <c r="AJ127" s="13"/>
    </row>
    <row r="128" spans="1:36" ht="0.95" customHeight="1" x14ac:dyDescent="0.25">
      <c r="B128" s="9"/>
      <c r="C128" s="165"/>
      <c r="D128" s="166"/>
      <c r="E128" s="5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10"/>
      <c r="T128" s="9"/>
      <c r="U128" s="165"/>
      <c r="V128" s="166"/>
      <c r="W128" s="5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10"/>
    </row>
    <row r="129" spans="1:36" ht="12.6" customHeight="1" x14ac:dyDescent="0.25">
      <c r="B129" s="9"/>
      <c r="C129" s="165"/>
      <c r="D129" s="166"/>
      <c r="E129" s="5"/>
      <c r="F129" s="181" t="str">
        <f>IF(VLOOKUP(A117,'BD InterCOABQ '!$A:P,14,FALSE)="","",VLOOKUP(A117,'BD InterCOABQ '!$A:P,14,FALSE))</f>
        <v/>
      </c>
      <c r="G129" s="181"/>
      <c r="H129" s="181"/>
      <c r="I129" s="181"/>
      <c r="J129" s="181"/>
      <c r="K129" s="5"/>
      <c r="L129" s="181" t="str">
        <f>IF(VLOOKUP(A117,'BD InterCOABQ '!$A:P,13,FALSE)="","",VLOOKUP(A117,'BD InterCOABQ '!$A:P,13,FALSE))</f>
        <v/>
      </c>
      <c r="M129" s="181"/>
      <c r="N129" s="181"/>
      <c r="O129" s="4"/>
      <c r="P129" s="181" t="str">
        <f>IF(VLOOKUP(A117,'BD InterCOABQ '!$A:P,15,FALSE)="","",VLOOKUP(A117,'BD InterCOABQ '!$A:P,15,FALSE))</f>
        <v/>
      </c>
      <c r="Q129" s="181"/>
      <c r="R129" s="10"/>
      <c r="T129" s="9"/>
      <c r="U129" s="165"/>
      <c r="V129" s="166"/>
      <c r="W129" s="5"/>
      <c r="X129" s="181" t="str">
        <f>IF(VLOOKUP(S117,'BD InterCOABQ '!$A:AH,14,FALSE)="","",VLOOKUP(S117,'BD InterCOABQ '!$A:AH,14,FALSE))</f>
        <v/>
      </c>
      <c r="Y129" s="181"/>
      <c r="Z129" s="181"/>
      <c r="AA129" s="181"/>
      <c r="AB129" s="181"/>
      <c r="AC129" s="5"/>
      <c r="AD129" s="181" t="str">
        <f>IF(VLOOKUP(S117,'BD InterCOABQ '!$A:AH,13,FALSE)="","",VLOOKUP(S117,'BD InterCOABQ '!$A:AH,13,FALSE))</f>
        <v/>
      </c>
      <c r="AE129" s="181"/>
      <c r="AF129" s="181"/>
      <c r="AG129" s="4"/>
      <c r="AH129" s="181" t="str">
        <f>IF(VLOOKUP(S117,'BD InterCOABQ '!$A:AH,15,FALSE)="","",VLOOKUP(S117,'BD InterCOABQ '!$A:AH,15,FALSE))</f>
        <v/>
      </c>
      <c r="AI129" s="181"/>
      <c r="AJ129" s="10"/>
    </row>
    <row r="130" spans="1:36" ht="1.5" customHeight="1" x14ac:dyDescent="0.25">
      <c r="B130" s="9"/>
      <c r="C130" s="165"/>
      <c r="D130" s="166"/>
      <c r="E130" s="5"/>
      <c r="F130" s="4"/>
      <c r="G130" s="4"/>
      <c r="H130" s="4"/>
      <c r="I130" s="5"/>
      <c r="J130" s="5"/>
      <c r="K130" s="5"/>
      <c r="L130" s="4"/>
      <c r="M130" s="4"/>
      <c r="N130" s="4"/>
      <c r="O130" s="4"/>
      <c r="P130" s="4"/>
      <c r="Q130" s="4"/>
      <c r="R130" s="10"/>
      <c r="T130" s="9"/>
      <c r="U130" s="165"/>
      <c r="V130" s="166"/>
      <c r="W130" s="5"/>
      <c r="X130" s="4"/>
      <c r="Y130" s="4"/>
      <c r="Z130" s="4"/>
      <c r="AA130" s="5"/>
      <c r="AB130" s="5"/>
      <c r="AC130" s="5"/>
      <c r="AD130" s="4"/>
      <c r="AE130" s="4"/>
      <c r="AF130" s="4"/>
      <c r="AG130" s="4"/>
      <c r="AH130" s="4"/>
      <c r="AI130" s="4"/>
      <c r="AJ130" s="10"/>
    </row>
    <row r="131" spans="1:36" s="21" customFormat="1" ht="6.6" customHeight="1" x14ac:dyDescent="0.25">
      <c r="A131" s="61"/>
      <c r="B131" s="25"/>
      <c r="C131" s="165"/>
      <c r="D131" s="166"/>
      <c r="E131" s="22"/>
      <c r="F131" s="157" t="s">
        <v>89</v>
      </c>
      <c r="G131" s="157"/>
      <c r="H131" s="157"/>
      <c r="I131" s="157"/>
      <c r="J131" s="157"/>
      <c r="K131" s="43"/>
      <c r="L131" s="157" t="s">
        <v>19</v>
      </c>
      <c r="M131" s="157"/>
      <c r="N131" s="157"/>
      <c r="O131" s="43"/>
      <c r="P131" s="157" t="s">
        <v>10</v>
      </c>
      <c r="Q131" s="157"/>
      <c r="R131" s="26"/>
      <c r="S131" s="56"/>
      <c r="T131" s="25"/>
      <c r="U131" s="165"/>
      <c r="V131" s="166"/>
      <c r="W131" s="22"/>
      <c r="X131" s="157" t="s">
        <v>89</v>
      </c>
      <c r="Y131" s="157"/>
      <c r="Z131" s="157"/>
      <c r="AA131" s="157"/>
      <c r="AB131" s="157"/>
      <c r="AC131" s="43"/>
      <c r="AD131" s="157" t="s">
        <v>19</v>
      </c>
      <c r="AE131" s="157"/>
      <c r="AF131" s="157"/>
      <c r="AG131" s="43"/>
      <c r="AH131" s="157" t="s">
        <v>10</v>
      </c>
      <c r="AI131" s="157"/>
      <c r="AJ131" s="26"/>
    </row>
    <row r="132" spans="1:36" ht="5.0999999999999996" customHeight="1" x14ac:dyDescent="0.25">
      <c r="B132" s="9"/>
      <c r="C132" s="165"/>
      <c r="D132" s="16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10"/>
      <c r="T132" s="9"/>
      <c r="U132" s="165"/>
      <c r="V132" s="166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10"/>
    </row>
    <row r="133" spans="1:36" ht="6.6" customHeight="1" x14ac:dyDescent="0.25">
      <c r="B133" s="9"/>
      <c r="C133" s="167"/>
      <c r="D133" s="168"/>
      <c r="E133" s="27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0"/>
      <c r="T133" s="9"/>
      <c r="U133" s="167"/>
      <c r="V133" s="168"/>
      <c r="W133" s="27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0"/>
    </row>
    <row r="134" spans="1:36" ht="0.95" customHeight="1" x14ac:dyDescent="0.25">
      <c r="B134" s="9"/>
      <c r="C134" s="4"/>
      <c r="D134" s="4"/>
      <c r="E134" s="27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0"/>
      <c r="T134" s="9"/>
      <c r="U134" s="4"/>
      <c r="V134" s="4"/>
      <c r="W134" s="27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0"/>
    </row>
    <row r="135" spans="1:36" ht="18" customHeight="1" x14ac:dyDescent="0.25">
      <c r="B135" s="9"/>
      <c r="C135" s="183" t="str">
        <f>IF(VLOOKUP(A117,'BD InterCOABQ '!$A:P,12,FALSE)="","",VLOOKUP(A117,'BD InterCOABQ '!$A:P,12,FALSE))</f>
        <v/>
      </c>
      <c r="D135" s="184"/>
      <c r="E135" s="4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0"/>
      <c r="T135" s="9"/>
      <c r="U135" s="183" t="str">
        <f>IF(VLOOKUP(S117,'BD InterCOABQ '!$A:AH,12,FALSE)="","",VLOOKUP(S117,'BD InterCOABQ '!$A:AH,12,FALSE))</f>
        <v/>
      </c>
      <c r="V135" s="184"/>
      <c r="W135" s="4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0"/>
    </row>
    <row r="136" spans="1:36" ht="5.45" customHeight="1" x14ac:dyDescent="0.25">
      <c r="B136" s="14"/>
      <c r="C136" s="185" t="s">
        <v>7</v>
      </c>
      <c r="D136" s="185"/>
      <c r="E136" s="15"/>
      <c r="F136" s="185" t="s">
        <v>20</v>
      </c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6"/>
      <c r="T136" s="14"/>
      <c r="U136" s="185" t="s">
        <v>7</v>
      </c>
      <c r="V136" s="185"/>
      <c r="W136" s="15"/>
      <c r="X136" s="185" t="s">
        <v>20</v>
      </c>
      <c r="Y136" s="185"/>
      <c r="Z136" s="185"/>
      <c r="AA136" s="185"/>
      <c r="AB136" s="185"/>
      <c r="AC136" s="185"/>
      <c r="AD136" s="185"/>
      <c r="AE136" s="185"/>
      <c r="AF136" s="185"/>
      <c r="AG136" s="185"/>
      <c r="AH136" s="185"/>
      <c r="AI136" s="185"/>
      <c r="AJ136" s="16"/>
    </row>
    <row r="137" spans="1:36" ht="9" customHeight="1" x14ac:dyDescent="0.25"/>
    <row r="138" spans="1:36" ht="9" customHeight="1" x14ac:dyDescent="0.25"/>
    <row r="139" spans="1:36" s="1" customFormat="1" ht="2.4500000000000002" customHeight="1" x14ac:dyDescent="0.25">
      <c r="A139" s="58"/>
      <c r="B139" s="6">
        <v>19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8"/>
      <c r="S139" s="52"/>
      <c r="T139" s="6">
        <v>20</v>
      </c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8"/>
    </row>
    <row r="140" spans="1:36" ht="13.5" customHeight="1" x14ac:dyDescent="0.25">
      <c r="A140" s="57" t="str">
        <f>13&amp;AL$1</f>
        <v>13VV</v>
      </c>
      <c r="B140" s="9"/>
      <c r="C140" s="5"/>
      <c r="D140" s="156" t="s">
        <v>108</v>
      </c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44"/>
      <c r="R140" s="10"/>
      <c r="S140" s="53" t="str">
        <f>14&amp;$AL$1</f>
        <v>14VV</v>
      </c>
      <c r="T140" s="9"/>
      <c r="U140" s="5"/>
      <c r="V140" s="156" t="s">
        <v>108</v>
      </c>
      <c r="W140" s="156"/>
      <c r="X140" s="156"/>
      <c r="Y140" s="156"/>
      <c r="Z140" s="156"/>
      <c r="AA140" s="156"/>
      <c r="AB140" s="156"/>
      <c r="AC140" s="156"/>
      <c r="AD140" s="156"/>
      <c r="AE140" s="156"/>
      <c r="AF140" s="156"/>
      <c r="AG140" s="156"/>
      <c r="AH140" s="156"/>
      <c r="AI140" s="44"/>
      <c r="AJ140" s="10"/>
    </row>
    <row r="141" spans="1:36" ht="9.9499999999999993" customHeight="1" x14ac:dyDescent="0.25">
      <c r="B141" s="9"/>
      <c r="D141" s="156" t="str">
        <f>$B$3</f>
        <v>Plantel 2 Amealco</v>
      </c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45"/>
      <c r="R141" s="10"/>
      <c r="T141" s="9"/>
      <c r="V141" s="156" t="str">
        <f>$B$3</f>
        <v>Plantel 2 Amealco</v>
      </c>
      <c r="W141" s="156"/>
      <c r="X141" s="156"/>
      <c r="Y141" s="156"/>
      <c r="Z141" s="156"/>
      <c r="AA141" s="156"/>
      <c r="AB141" s="156"/>
      <c r="AC141" s="156"/>
      <c r="AD141" s="156"/>
      <c r="AE141" s="156"/>
      <c r="AF141" s="156"/>
      <c r="AG141" s="156"/>
      <c r="AH141" s="156"/>
      <c r="AI141" s="45"/>
      <c r="AJ141" s="10"/>
    </row>
    <row r="142" spans="1:36" s="3" customFormat="1" ht="9.6" customHeight="1" x14ac:dyDescent="0.2">
      <c r="A142" s="57"/>
      <c r="B142" s="11"/>
      <c r="D142" s="162" t="str">
        <f>$B$4</f>
        <v>Voleibol de Sala Varonil</v>
      </c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46"/>
      <c r="R142" s="13"/>
      <c r="S142" s="54"/>
      <c r="T142" s="11"/>
      <c r="V142" s="162" t="str">
        <f>$B$4</f>
        <v>Voleibol de Sala Varonil</v>
      </c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46"/>
      <c r="AJ142" s="13"/>
    </row>
    <row r="143" spans="1:36" ht="2.1" customHeight="1" x14ac:dyDescent="0.25">
      <c r="B143" s="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0"/>
      <c r="T143" s="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0"/>
    </row>
    <row r="144" spans="1:36" ht="13.5" customHeight="1" x14ac:dyDescent="0.25">
      <c r="B144" s="9"/>
      <c r="C144" s="163"/>
      <c r="D144" s="164"/>
      <c r="E144" s="5"/>
      <c r="F144" s="169" t="str">
        <f>VLOOKUP(A140,'BD InterCOABQ '!$A:P,8,FALSE)&amp;" "&amp;VLOOKUP(A140,'BD InterCOABQ '!$A:P,9,FALSE)&amp;" "&amp;VLOOKUP(A140,'BD InterCOABQ '!$A:P,7,FALSE)</f>
        <v xml:space="preserve">  </v>
      </c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1"/>
      <c r="R144" s="10"/>
      <c r="T144" s="9"/>
      <c r="U144" s="163"/>
      <c r="V144" s="164"/>
      <c r="W144" s="5"/>
      <c r="X144" s="169" t="str">
        <f>VLOOKUP(S140,'BD InterCOABQ '!$A:AH,8,FALSE)&amp;" "&amp;VLOOKUP(S140,'BD InterCOABQ '!$A:AH,9,FALSE)&amp;" "&amp;VLOOKUP(S140,'BD InterCOABQ '!$A:AH,7,FALSE)</f>
        <v xml:space="preserve">  </v>
      </c>
      <c r="Y144" s="170"/>
      <c r="Z144" s="170"/>
      <c r="AA144" s="170"/>
      <c r="AB144" s="170"/>
      <c r="AC144" s="170"/>
      <c r="AD144" s="170"/>
      <c r="AE144" s="170"/>
      <c r="AF144" s="170"/>
      <c r="AG144" s="170"/>
      <c r="AH144" s="170"/>
      <c r="AI144" s="171"/>
      <c r="AJ144" s="10"/>
    </row>
    <row r="145" spans="1:38" ht="13.5" customHeight="1" x14ac:dyDescent="0.25">
      <c r="B145" s="9"/>
      <c r="C145" s="165"/>
      <c r="D145" s="166"/>
      <c r="E145" s="5"/>
      <c r="F145" s="172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4"/>
      <c r="R145" s="10"/>
      <c r="T145" s="9"/>
      <c r="U145" s="165"/>
      <c r="V145" s="166"/>
      <c r="W145" s="5"/>
      <c r="X145" s="172"/>
      <c r="Y145" s="173"/>
      <c r="Z145" s="173"/>
      <c r="AA145" s="173"/>
      <c r="AB145" s="173"/>
      <c r="AC145" s="173"/>
      <c r="AD145" s="173"/>
      <c r="AE145" s="173"/>
      <c r="AF145" s="173"/>
      <c r="AG145" s="173"/>
      <c r="AH145" s="173"/>
      <c r="AI145" s="174"/>
      <c r="AJ145" s="10"/>
    </row>
    <row r="146" spans="1:38" s="20" customFormat="1" ht="6.6" customHeight="1" x14ac:dyDescent="0.25">
      <c r="A146" s="60"/>
      <c r="B146" s="18"/>
      <c r="C146" s="165"/>
      <c r="D146" s="166"/>
      <c r="E146" s="17"/>
      <c r="F146" s="157" t="s">
        <v>17</v>
      </c>
      <c r="G146" s="157"/>
      <c r="H146" s="157"/>
      <c r="I146" s="157"/>
      <c r="J146" s="157"/>
      <c r="K146" s="43"/>
      <c r="L146" s="157" t="s">
        <v>18</v>
      </c>
      <c r="M146" s="157"/>
      <c r="N146" s="157"/>
      <c r="O146" s="43"/>
      <c r="P146" s="157" t="s">
        <v>4</v>
      </c>
      <c r="Q146" s="157"/>
      <c r="R146" s="24"/>
      <c r="S146" s="55"/>
      <c r="T146" s="18"/>
      <c r="U146" s="165"/>
      <c r="V146" s="166"/>
      <c r="W146" s="17"/>
      <c r="X146" s="157" t="s">
        <v>17</v>
      </c>
      <c r="Y146" s="157"/>
      <c r="Z146" s="157"/>
      <c r="AA146" s="157"/>
      <c r="AB146" s="157"/>
      <c r="AC146" s="43"/>
      <c r="AD146" s="157" t="s">
        <v>18</v>
      </c>
      <c r="AE146" s="157"/>
      <c r="AF146" s="157"/>
      <c r="AG146" s="43"/>
      <c r="AH146" s="157" t="s">
        <v>4</v>
      </c>
      <c r="AI146" s="157"/>
      <c r="AJ146" s="24"/>
    </row>
    <row r="147" spans="1:38" ht="2.4500000000000002" customHeight="1" x14ac:dyDescent="0.25">
      <c r="B147" s="9"/>
      <c r="C147" s="165"/>
      <c r="D147" s="16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10"/>
      <c r="T147" s="9"/>
      <c r="U147" s="165"/>
      <c r="V147" s="166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10"/>
    </row>
    <row r="148" spans="1:38" ht="12.95" customHeight="1" x14ac:dyDescent="0.25">
      <c r="B148" s="9"/>
      <c r="C148" s="165"/>
      <c r="D148" s="166"/>
      <c r="E148" s="5"/>
      <c r="F148" s="187" t="s">
        <v>90</v>
      </c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9"/>
      <c r="R148" s="10"/>
      <c r="T148" s="9"/>
      <c r="U148" s="165"/>
      <c r="V148" s="166"/>
      <c r="W148" s="5"/>
      <c r="X148" s="193" t="s">
        <v>109</v>
      </c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5"/>
      <c r="AJ148" s="10"/>
    </row>
    <row r="149" spans="1:38" ht="0.95" customHeight="1" x14ac:dyDescent="0.25">
      <c r="B149" s="9"/>
      <c r="C149" s="165"/>
      <c r="D149" s="166"/>
      <c r="E149" s="5"/>
      <c r="F149" s="5"/>
      <c r="G149" s="5"/>
      <c r="H149" s="5"/>
      <c r="I149" s="5"/>
      <c r="J149" s="5"/>
      <c r="K149" s="5"/>
      <c r="L149" s="4"/>
      <c r="M149" s="4"/>
      <c r="N149" s="4"/>
      <c r="O149" s="4"/>
      <c r="P149" s="4"/>
      <c r="Q149" s="4"/>
      <c r="R149" s="10"/>
      <c r="T149" s="9"/>
      <c r="U149" s="165"/>
      <c r="V149" s="166"/>
      <c r="W149" s="5"/>
      <c r="X149" s="5"/>
      <c r="Y149" s="5"/>
      <c r="Z149" s="5"/>
      <c r="AA149" s="5"/>
      <c r="AB149" s="5"/>
      <c r="AC149" s="5"/>
      <c r="AD149" s="4"/>
      <c r="AE149" s="4"/>
      <c r="AF149" s="4"/>
      <c r="AG149" s="4"/>
      <c r="AH149" s="4"/>
      <c r="AI149" s="4"/>
      <c r="AJ149" s="10"/>
    </row>
    <row r="150" spans="1:38" s="3" customFormat="1" ht="6.6" customHeight="1" x14ac:dyDescent="0.2">
      <c r="A150" s="57"/>
      <c r="B150" s="11"/>
      <c r="C150" s="165"/>
      <c r="D150" s="166"/>
      <c r="E150" s="12"/>
      <c r="F150" s="190" t="s">
        <v>91</v>
      </c>
      <c r="G150" s="190"/>
      <c r="H150" s="190"/>
      <c r="I150" s="190"/>
      <c r="J150" s="190"/>
      <c r="K150" s="190"/>
      <c r="L150" s="190"/>
      <c r="M150" s="190"/>
      <c r="N150" s="190"/>
      <c r="O150" s="190"/>
      <c r="P150" s="190"/>
      <c r="Q150" s="190"/>
      <c r="R150" s="13"/>
      <c r="S150" s="54"/>
      <c r="T150" s="11"/>
      <c r="U150" s="165"/>
      <c r="V150" s="166"/>
      <c r="W150" s="12"/>
      <c r="X150" s="190" t="s">
        <v>92</v>
      </c>
      <c r="Y150" s="190"/>
      <c r="Z150" s="190"/>
      <c r="AA150" s="190"/>
      <c r="AB150" s="190"/>
      <c r="AC150" s="190"/>
      <c r="AD150" s="190"/>
      <c r="AE150" s="190"/>
      <c r="AF150" s="190"/>
      <c r="AG150" s="190"/>
      <c r="AH150" s="190"/>
      <c r="AI150" s="190"/>
      <c r="AJ150" s="13"/>
    </row>
    <row r="151" spans="1:38" ht="0.95" customHeight="1" x14ac:dyDescent="0.25">
      <c r="B151" s="9"/>
      <c r="C151" s="165"/>
      <c r="D151" s="166"/>
      <c r="E151" s="5"/>
      <c r="F151" s="190"/>
      <c r="G151" s="190"/>
      <c r="H151" s="190"/>
      <c r="I151" s="190"/>
      <c r="J151" s="190"/>
      <c r="K151" s="190"/>
      <c r="L151" s="190"/>
      <c r="M151" s="190"/>
      <c r="N151" s="190"/>
      <c r="O151" s="190"/>
      <c r="P151" s="190"/>
      <c r="Q151" s="190"/>
      <c r="R151" s="10"/>
      <c r="T151" s="9"/>
      <c r="U151" s="165"/>
      <c r="V151" s="166"/>
      <c r="W151" s="5"/>
      <c r="X151" s="190"/>
      <c r="Y151" s="190"/>
      <c r="Z151" s="190"/>
      <c r="AA151" s="190"/>
      <c r="AB151" s="190"/>
      <c r="AC151" s="190"/>
      <c r="AD151" s="190"/>
      <c r="AE151" s="190"/>
      <c r="AF151" s="190"/>
      <c r="AG151" s="190"/>
      <c r="AH151" s="190"/>
      <c r="AI151" s="190"/>
      <c r="AJ151" s="10"/>
    </row>
    <row r="152" spans="1:38" ht="12.6" customHeight="1" x14ac:dyDescent="0.25">
      <c r="B152" s="9"/>
      <c r="C152" s="165"/>
      <c r="D152" s="166"/>
      <c r="E152" s="5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0"/>
      <c r="T152" s="9"/>
      <c r="U152" s="165"/>
      <c r="V152" s="166"/>
      <c r="W152" s="5"/>
      <c r="X152" s="190"/>
      <c r="Y152" s="190"/>
      <c r="Z152" s="190"/>
      <c r="AA152" s="190"/>
      <c r="AB152" s="190"/>
      <c r="AC152" s="190"/>
      <c r="AD152" s="190"/>
      <c r="AE152" s="190"/>
      <c r="AF152" s="190"/>
      <c r="AG152" s="190"/>
      <c r="AH152" s="190"/>
      <c r="AI152" s="190"/>
      <c r="AJ152" s="10"/>
    </row>
    <row r="153" spans="1:38" ht="1.5" customHeight="1" x14ac:dyDescent="0.25">
      <c r="B153" s="9"/>
      <c r="C153" s="165"/>
      <c r="D153" s="166"/>
      <c r="E153" s="5"/>
      <c r="F153" s="190"/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190"/>
      <c r="R153" s="10"/>
      <c r="T153" s="9"/>
      <c r="U153" s="165"/>
      <c r="V153" s="166"/>
      <c r="W153" s="5"/>
      <c r="X153" s="190"/>
      <c r="Y153" s="190"/>
      <c r="Z153" s="190"/>
      <c r="AA153" s="190"/>
      <c r="AB153" s="190"/>
      <c r="AC153" s="190"/>
      <c r="AD153" s="190"/>
      <c r="AE153" s="190"/>
      <c r="AF153" s="190"/>
      <c r="AG153" s="190"/>
      <c r="AH153" s="190"/>
      <c r="AI153" s="190"/>
      <c r="AJ153" s="10"/>
    </row>
    <row r="154" spans="1:38" s="21" customFormat="1" ht="6.6" customHeight="1" x14ac:dyDescent="0.25">
      <c r="A154" s="61"/>
      <c r="B154" s="25"/>
      <c r="C154" s="165"/>
      <c r="D154" s="166"/>
      <c r="E154" s="22"/>
      <c r="F154" s="190"/>
      <c r="G154" s="190"/>
      <c r="H154" s="190"/>
      <c r="I154" s="190"/>
      <c r="J154" s="190"/>
      <c r="K154" s="190"/>
      <c r="L154" s="190"/>
      <c r="M154" s="190"/>
      <c r="N154" s="190"/>
      <c r="O154" s="190"/>
      <c r="P154" s="190"/>
      <c r="Q154" s="190"/>
      <c r="R154" s="26"/>
      <c r="S154" s="56"/>
      <c r="T154" s="25"/>
      <c r="U154" s="165"/>
      <c r="V154" s="166"/>
      <c r="W154" s="22"/>
      <c r="X154" s="190"/>
      <c r="Y154" s="190"/>
      <c r="Z154" s="190"/>
      <c r="AA154" s="190"/>
      <c r="AB154" s="190"/>
      <c r="AC154" s="190"/>
      <c r="AD154" s="190"/>
      <c r="AE154" s="190"/>
      <c r="AF154" s="190"/>
      <c r="AG154" s="190"/>
      <c r="AH154" s="190"/>
      <c r="AI154" s="190"/>
      <c r="AJ154" s="26"/>
    </row>
    <row r="155" spans="1:38" ht="5.0999999999999996" customHeight="1" x14ac:dyDescent="0.25">
      <c r="B155" s="9"/>
      <c r="C155" s="165"/>
      <c r="D155" s="166"/>
      <c r="E155" s="5"/>
      <c r="F155" s="190"/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0"/>
      <c r="T155" s="9"/>
      <c r="U155" s="165"/>
      <c r="V155" s="166"/>
      <c r="W155" s="5"/>
      <c r="X155" s="190"/>
      <c r="Y155" s="190"/>
      <c r="Z155" s="190"/>
      <c r="AA155" s="190"/>
      <c r="AB155" s="190"/>
      <c r="AC155" s="190"/>
      <c r="AD155" s="190"/>
      <c r="AE155" s="190"/>
      <c r="AF155" s="190"/>
      <c r="AG155" s="190"/>
      <c r="AH155" s="190"/>
      <c r="AI155" s="190"/>
      <c r="AJ155" s="10"/>
    </row>
    <row r="156" spans="1:38" ht="6.6" customHeight="1" x14ac:dyDescent="0.25">
      <c r="B156" s="9"/>
      <c r="C156" s="167"/>
      <c r="D156" s="168"/>
      <c r="E156" s="27"/>
      <c r="F156" s="190"/>
      <c r="G156" s="190"/>
      <c r="H156" s="190"/>
      <c r="I156" s="190"/>
      <c r="J156" s="190"/>
      <c r="K156" s="190"/>
      <c r="L156" s="190"/>
      <c r="M156" s="190"/>
      <c r="N156" s="190"/>
      <c r="O156" s="190"/>
      <c r="P156" s="190"/>
      <c r="Q156" s="190"/>
      <c r="R156" s="10"/>
      <c r="T156" s="9"/>
      <c r="U156" s="167"/>
      <c r="V156" s="168"/>
      <c r="W156" s="27"/>
      <c r="X156" s="190"/>
      <c r="Y156" s="190"/>
      <c r="Z156" s="190"/>
      <c r="AA156" s="190"/>
      <c r="AB156" s="190"/>
      <c r="AC156" s="190"/>
      <c r="AD156" s="190"/>
      <c r="AE156" s="190"/>
      <c r="AF156" s="190"/>
      <c r="AG156" s="190"/>
      <c r="AH156" s="190"/>
      <c r="AI156" s="190"/>
      <c r="AJ156" s="10"/>
    </row>
    <row r="157" spans="1:38" ht="0.95" customHeight="1" x14ac:dyDescent="0.25">
      <c r="B157" s="9"/>
      <c r="C157" s="4"/>
      <c r="D157" s="4"/>
      <c r="E157" s="27"/>
      <c r="F157" s="190"/>
      <c r="G157" s="190"/>
      <c r="H157" s="190"/>
      <c r="I157" s="190"/>
      <c r="J157" s="190"/>
      <c r="K157" s="190"/>
      <c r="L157" s="190"/>
      <c r="M157" s="190"/>
      <c r="N157" s="190"/>
      <c r="O157" s="190"/>
      <c r="P157" s="190"/>
      <c r="Q157" s="190"/>
      <c r="R157" s="10"/>
      <c r="T157" s="9"/>
      <c r="U157" s="4"/>
      <c r="V157" s="4"/>
      <c r="W157" s="27"/>
      <c r="X157" s="190"/>
      <c r="Y157" s="190"/>
      <c r="Z157" s="190"/>
      <c r="AA157" s="190"/>
      <c r="AB157" s="190"/>
      <c r="AC157" s="190"/>
      <c r="AD157" s="190"/>
      <c r="AE157" s="190"/>
      <c r="AF157" s="190"/>
      <c r="AG157" s="190"/>
      <c r="AH157" s="190"/>
      <c r="AI157" s="190"/>
      <c r="AJ157" s="10"/>
    </row>
    <row r="158" spans="1:38" ht="18" customHeight="1" x14ac:dyDescent="0.25">
      <c r="B158" s="9"/>
      <c r="C158" s="186"/>
      <c r="D158" s="186"/>
      <c r="E158" s="42"/>
      <c r="F158" s="191"/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0"/>
      <c r="T158" s="9"/>
      <c r="U158" s="196"/>
      <c r="V158" s="196"/>
      <c r="W158" s="42"/>
      <c r="X158" s="191"/>
      <c r="Y158" s="191"/>
      <c r="Z158" s="191"/>
      <c r="AA158" s="191"/>
      <c r="AB158" s="191"/>
      <c r="AC158" s="191"/>
      <c r="AD158" s="191"/>
      <c r="AE158" s="191"/>
      <c r="AF158" s="191"/>
      <c r="AG158" s="191"/>
      <c r="AH158" s="191"/>
      <c r="AI158" s="191"/>
      <c r="AJ158" s="10"/>
    </row>
    <row r="159" spans="1:38" ht="5.45" customHeight="1" x14ac:dyDescent="0.25">
      <c r="B159" s="14"/>
      <c r="C159" s="185"/>
      <c r="D159" s="185"/>
      <c r="E159" s="1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  <c r="R159" s="16"/>
      <c r="T159" s="14"/>
      <c r="U159" s="185"/>
      <c r="V159" s="185"/>
      <c r="W159" s="15"/>
      <c r="X159" s="185" t="s">
        <v>20</v>
      </c>
      <c r="Y159" s="185"/>
      <c r="Z159" s="185"/>
      <c r="AA159" s="185"/>
      <c r="AB159" s="185"/>
      <c r="AC159" s="185"/>
      <c r="AD159" s="185"/>
      <c r="AE159" s="185"/>
      <c r="AF159" s="185"/>
      <c r="AG159" s="185"/>
      <c r="AH159" s="185"/>
      <c r="AI159" s="185"/>
      <c r="AJ159" s="16"/>
    </row>
    <row r="160" spans="1:38" s="57" customFormat="1" ht="2.4500000000000002" customHeight="1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/>
      <c r="S160" s="5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/>
      <c r="AK160"/>
      <c r="AL160"/>
    </row>
  </sheetData>
  <sheetProtection algorithmName="SHA-512" hashValue="1QhLSVpMcKuGjNjkVCa4kb3LL3UUlP4ikuUUfvFpu+H5GbDv2iJMAChifLJg1P1oOmxTuC4ZHMb4Ly0HMKkcSg==" saltValue="6PuUHxclVjYHD8F0hZ/W/w==" spinCount="100000" sheet="1" selectLockedCells="1"/>
  <mergeCells count="293">
    <mergeCell ref="C159:D159"/>
    <mergeCell ref="F159:Q159"/>
    <mergeCell ref="U159:V159"/>
    <mergeCell ref="X159:AI159"/>
    <mergeCell ref="F148:Q148"/>
    <mergeCell ref="X148:AI148"/>
    <mergeCell ref="F150:Q158"/>
    <mergeCell ref="X150:AI158"/>
    <mergeCell ref="C158:D158"/>
    <mergeCell ref="U158:V158"/>
    <mergeCell ref="C144:D156"/>
    <mergeCell ref="F144:Q145"/>
    <mergeCell ref="U144:V156"/>
    <mergeCell ref="X144:AI145"/>
    <mergeCell ref="F146:J146"/>
    <mergeCell ref="L146:N146"/>
    <mergeCell ref="P146:Q146"/>
    <mergeCell ref="X146:AB146"/>
    <mergeCell ref="AD146:AF146"/>
    <mergeCell ref="AH146:AI146"/>
    <mergeCell ref="D142:P142"/>
    <mergeCell ref="V142:AH142"/>
    <mergeCell ref="F133:Q135"/>
    <mergeCell ref="X133:AI135"/>
    <mergeCell ref="C135:D135"/>
    <mergeCell ref="U135:V135"/>
    <mergeCell ref="C136:D136"/>
    <mergeCell ref="F136:Q136"/>
    <mergeCell ref="U136:V136"/>
    <mergeCell ref="X136:AI136"/>
    <mergeCell ref="F129:J129"/>
    <mergeCell ref="L129:N129"/>
    <mergeCell ref="P129:Q129"/>
    <mergeCell ref="X129:AB129"/>
    <mergeCell ref="AD129:AF129"/>
    <mergeCell ref="AH129:AI129"/>
    <mergeCell ref="D140:P140"/>
    <mergeCell ref="V140:AH140"/>
    <mergeCell ref="D141:P141"/>
    <mergeCell ref="V141:AH141"/>
    <mergeCell ref="F125:L125"/>
    <mergeCell ref="N125:Q125"/>
    <mergeCell ref="X125:AD125"/>
    <mergeCell ref="AF125:AI125"/>
    <mergeCell ref="F127:L127"/>
    <mergeCell ref="N127:Q127"/>
    <mergeCell ref="X127:AD127"/>
    <mergeCell ref="AF127:AI127"/>
    <mergeCell ref="C121:D133"/>
    <mergeCell ref="F121:Q122"/>
    <mergeCell ref="U121:V133"/>
    <mergeCell ref="X121:AI122"/>
    <mergeCell ref="F123:J123"/>
    <mergeCell ref="L123:N123"/>
    <mergeCell ref="P123:Q123"/>
    <mergeCell ref="X123:AB123"/>
    <mergeCell ref="AD123:AF123"/>
    <mergeCell ref="AH123:AI123"/>
    <mergeCell ref="F131:J131"/>
    <mergeCell ref="L131:N131"/>
    <mergeCell ref="P131:Q131"/>
    <mergeCell ref="X131:AB131"/>
    <mergeCell ref="AD131:AF131"/>
    <mergeCell ref="AH131:AI131"/>
    <mergeCell ref="D119:P119"/>
    <mergeCell ref="V119:AH119"/>
    <mergeCell ref="F111:Q113"/>
    <mergeCell ref="X111:AI113"/>
    <mergeCell ref="C113:D113"/>
    <mergeCell ref="U113:V113"/>
    <mergeCell ref="C114:D114"/>
    <mergeCell ref="F114:Q114"/>
    <mergeCell ref="U114:V114"/>
    <mergeCell ref="X114:AI114"/>
    <mergeCell ref="F107:J107"/>
    <mergeCell ref="L107:N107"/>
    <mergeCell ref="P107:Q107"/>
    <mergeCell ref="X107:AB107"/>
    <mergeCell ref="AD107:AF107"/>
    <mergeCell ref="AH107:AI107"/>
    <mergeCell ref="D117:P117"/>
    <mergeCell ref="V117:AH117"/>
    <mergeCell ref="D118:P118"/>
    <mergeCell ref="V118:AH118"/>
    <mergeCell ref="F103:L103"/>
    <mergeCell ref="N103:Q103"/>
    <mergeCell ref="X103:AD103"/>
    <mergeCell ref="AF103:AI103"/>
    <mergeCell ref="F105:L105"/>
    <mergeCell ref="N105:Q105"/>
    <mergeCell ref="X105:AD105"/>
    <mergeCell ref="AF105:AI105"/>
    <mergeCell ref="C99:D111"/>
    <mergeCell ref="F99:Q100"/>
    <mergeCell ref="U99:V111"/>
    <mergeCell ref="X99:AI100"/>
    <mergeCell ref="F101:J101"/>
    <mergeCell ref="L101:N101"/>
    <mergeCell ref="P101:Q101"/>
    <mergeCell ref="X101:AB101"/>
    <mergeCell ref="AD101:AF101"/>
    <mergeCell ref="AH101:AI101"/>
    <mergeCell ref="F109:J109"/>
    <mergeCell ref="L109:N109"/>
    <mergeCell ref="P109:Q109"/>
    <mergeCell ref="X109:AB109"/>
    <mergeCell ref="AD109:AF109"/>
    <mergeCell ref="AH109:AI109"/>
    <mergeCell ref="D97:P97"/>
    <mergeCell ref="V97:AH97"/>
    <mergeCell ref="F89:Q91"/>
    <mergeCell ref="X89:AI91"/>
    <mergeCell ref="C91:D91"/>
    <mergeCell ref="U91:V91"/>
    <mergeCell ref="C92:D92"/>
    <mergeCell ref="F92:Q92"/>
    <mergeCell ref="U92:V92"/>
    <mergeCell ref="X92:AI92"/>
    <mergeCell ref="F85:J85"/>
    <mergeCell ref="L85:N85"/>
    <mergeCell ref="P85:Q85"/>
    <mergeCell ref="X85:AB85"/>
    <mergeCell ref="AD85:AF85"/>
    <mergeCell ref="AH85:AI85"/>
    <mergeCell ref="D95:P95"/>
    <mergeCell ref="V95:AH95"/>
    <mergeCell ref="D96:P96"/>
    <mergeCell ref="V96:AH96"/>
    <mergeCell ref="F81:L81"/>
    <mergeCell ref="N81:Q81"/>
    <mergeCell ref="X81:AD81"/>
    <mergeCell ref="AF81:AI81"/>
    <mergeCell ref="F83:L83"/>
    <mergeCell ref="N83:Q83"/>
    <mergeCell ref="X83:AD83"/>
    <mergeCell ref="AF83:AI83"/>
    <mergeCell ref="C77:D89"/>
    <mergeCell ref="F77:Q78"/>
    <mergeCell ref="U77:V89"/>
    <mergeCell ref="X77:AI78"/>
    <mergeCell ref="F79:J79"/>
    <mergeCell ref="L79:N79"/>
    <mergeCell ref="P79:Q79"/>
    <mergeCell ref="X79:AB79"/>
    <mergeCell ref="AD79:AF79"/>
    <mergeCell ref="AH79:AI79"/>
    <mergeCell ref="F87:J87"/>
    <mergeCell ref="L87:N87"/>
    <mergeCell ref="P87:Q87"/>
    <mergeCell ref="X87:AB87"/>
    <mergeCell ref="AD87:AF87"/>
    <mergeCell ref="AH87:AI87"/>
    <mergeCell ref="D75:P75"/>
    <mergeCell ref="V75:AH75"/>
    <mergeCell ref="F67:Q69"/>
    <mergeCell ref="X67:AI69"/>
    <mergeCell ref="C69:D69"/>
    <mergeCell ref="U69:V69"/>
    <mergeCell ref="C70:D70"/>
    <mergeCell ref="F70:Q70"/>
    <mergeCell ref="U70:V70"/>
    <mergeCell ref="X70:AI70"/>
    <mergeCell ref="F63:J63"/>
    <mergeCell ref="L63:N63"/>
    <mergeCell ref="P63:Q63"/>
    <mergeCell ref="X63:AB63"/>
    <mergeCell ref="AD63:AF63"/>
    <mergeCell ref="AH63:AI63"/>
    <mergeCell ref="D73:P73"/>
    <mergeCell ref="V73:AH73"/>
    <mergeCell ref="D74:P74"/>
    <mergeCell ref="V74:AH74"/>
    <mergeCell ref="F59:L59"/>
    <mergeCell ref="N59:Q59"/>
    <mergeCell ref="X59:AD59"/>
    <mergeCell ref="AF59:AI59"/>
    <mergeCell ref="F61:L61"/>
    <mergeCell ref="N61:Q61"/>
    <mergeCell ref="X61:AD61"/>
    <mergeCell ref="AF61:AI61"/>
    <mergeCell ref="C55:D67"/>
    <mergeCell ref="F55:Q56"/>
    <mergeCell ref="U55:V67"/>
    <mergeCell ref="X55:AI56"/>
    <mergeCell ref="F57:J57"/>
    <mergeCell ref="L57:N57"/>
    <mergeCell ref="P57:Q57"/>
    <mergeCell ref="X57:AB57"/>
    <mergeCell ref="AD57:AF57"/>
    <mergeCell ref="AH57:AI57"/>
    <mergeCell ref="F65:J65"/>
    <mergeCell ref="L65:N65"/>
    <mergeCell ref="P65:Q65"/>
    <mergeCell ref="X65:AB65"/>
    <mergeCell ref="AD65:AF65"/>
    <mergeCell ref="AH65:AI65"/>
    <mergeCell ref="D53:P53"/>
    <mergeCell ref="V53:AH53"/>
    <mergeCell ref="F45:Q47"/>
    <mergeCell ref="X45:AI47"/>
    <mergeCell ref="C47:D47"/>
    <mergeCell ref="U47:V47"/>
    <mergeCell ref="C48:D48"/>
    <mergeCell ref="F48:Q48"/>
    <mergeCell ref="U48:V48"/>
    <mergeCell ref="X48:AI48"/>
    <mergeCell ref="F41:J41"/>
    <mergeCell ref="L41:N41"/>
    <mergeCell ref="P41:Q41"/>
    <mergeCell ref="X41:AB41"/>
    <mergeCell ref="AD41:AF41"/>
    <mergeCell ref="AH41:AI41"/>
    <mergeCell ref="D51:P51"/>
    <mergeCell ref="V51:AH51"/>
    <mergeCell ref="D52:P52"/>
    <mergeCell ref="V52:AH52"/>
    <mergeCell ref="F37:L37"/>
    <mergeCell ref="N37:Q37"/>
    <mergeCell ref="X37:AD37"/>
    <mergeCell ref="AF37:AI37"/>
    <mergeCell ref="F39:L39"/>
    <mergeCell ref="N39:Q39"/>
    <mergeCell ref="X39:AD39"/>
    <mergeCell ref="AF39:AI39"/>
    <mergeCell ref="C33:D45"/>
    <mergeCell ref="F33:Q34"/>
    <mergeCell ref="U33:V45"/>
    <mergeCell ref="X33:AI34"/>
    <mergeCell ref="F35:J35"/>
    <mergeCell ref="L35:N35"/>
    <mergeCell ref="P35:Q35"/>
    <mergeCell ref="X35:AB35"/>
    <mergeCell ref="AD35:AF35"/>
    <mergeCell ref="AH35:AI35"/>
    <mergeCell ref="F43:J43"/>
    <mergeCell ref="L43:N43"/>
    <mergeCell ref="P43:Q43"/>
    <mergeCell ref="X43:AB43"/>
    <mergeCell ref="AD43:AF43"/>
    <mergeCell ref="AH43:AI43"/>
    <mergeCell ref="D31:P31"/>
    <mergeCell ref="V31:AH31"/>
    <mergeCell ref="F23:Q25"/>
    <mergeCell ref="X23:AI25"/>
    <mergeCell ref="C25:D25"/>
    <mergeCell ref="U25:V25"/>
    <mergeCell ref="C26:D26"/>
    <mergeCell ref="F26:Q26"/>
    <mergeCell ref="U26:V26"/>
    <mergeCell ref="X26:AI26"/>
    <mergeCell ref="F19:J19"/>
    <mergeCell ref="L19:N19"/>
    <mergeCell ref="P19:Q19"/>
    <mergeCell ref="X19:AB19"/>
    <mergeCell ref="AD19:AF19"/>
    <mergeCell ref="AH19:AI19"/>
    <mergeCell ref="D29:P29"/>
    <mergeCell ref="V29:AH29"/>
    <mergeCell ref="D30:P30"/>
    <mergeCell ref="V30:AH30"/>
    <mergeCell ref="F15:L15"/>
    <mergeCell ref="N15:Q15"/>
    <mergeCell ref="X15:AD15"/>
    <mergeCell ref="AF15:AI15"/>
    <mergeCell ref="D9:P9"/>
    <mergeCell ref="V9:AH9"/>
    <mergeCell ref="C11:D23"/>
    <mergeCell ref="F11:Q12"/>
    <mergeCell ref="U11:V23"/>
    <mergeCell ref="X11:AI12"/>
    <mergeCell ref="F13:J13"/>
    <mergeCell ref="L13:N13"/>
    <mergeCell ref="P13:Q13"/>
    <mergeCell ref="X13:AB13"/>
    <mergeCell ref="F21:J21"/>
    <mergeCell ref="L21:N21"/>
    <mergeCell ref="P21:Q21"/>
    <mergeCell ref="X21:AB21"/>
    <mergeCell ref="AD21:AF21"/>
    <mergeCell ref="AH21:AI21"/>
    <mergeCell ref="F17:L17"/>
    <mergeCell ref="N17:Q17"/>
    <mergeCell ref="X17:AD17"/>
    <mergeCell ref="AF17:AI17"/>
    <mergeCell ref="B2:AJ2"/>
    <mergeCell ref="B3:AJ3"/>
    <mergeCell ref="B4:AJ4"/>
    <mergeCell ref="D7:P7"/>
    <mergeCell ref="V7:AH7"/>
    <mergeCell ref="D8:P8"/>
    <mergeCell ref="V8:AH8"/>
    <mergeCell ref="AD13:AF13"/>
    <mergeCell ref="AH13:AI13"/>
  </mergeCells>
  <printOptions horizontalCentered="1"/>
  <pageMargins left="0.23622047244094491" right="0.23622047244094491" top="0.27" bottom="0.96" header="0.17" footer="0.51"/>
  <pageSetup orientation="portrait" r:id="rId1"/>
  <headerFooter>
    <oddFooter>&amp;L&amp;"-,Negrita"Nombre y Firma del Entrenador&amp;C&amp;"-,Negrita"Sello Plantel&amp;R&amp;"-,Negrita"Nombre  y Firma del Director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L50"/>
  <sheetViews>
    <sheetView showGridLines="0" showRowColHeaders="0" view="pageBreakPreview" zoomScaleNormal="110" zoomScaleSheetLayoutView="100" workbookViewId="0">
      <selection activeCell="B4" sqref="B4:AJ4"/>
    </sheetView>
  </sheetViews>
  <sheetFormatPr baseColWidth="10" defaultColWidth="0" defaultRowHeight="15" x14ac:dyDescent="0.25"/>
  <cols>
    <col min="1" max="1" width="0.42578125" style="57" customWidth="1"/>
    <col min="2" max="2" width="0.5703125" style="2" customWidth="1"/>
    <col min="3" max="3" width="8.85546875" style="2" customWidth="1"/>
    <col min="4" max="4" width="4.28515625" style="2" customWidth="1"/>
    <col min="5" max="5" width="0.42578125" style="2" customWidth="1"/>
    <col min="6" max="6" width="3.5703125" style="2" customWidth="1"/>
    <col min="7" max="7" width="0.42578125" style="2" customWidth="1"/>
    <col min="8" max="8" width="1.85546875" style="2" customWidth="1"/>
    <col min="9" max="9" width="0.7109375" style="2" customWidth="1"/>
    <col min="10" max="10" width="2.85546875" style="2" customWidth="1"/>
    <col min="11" max="11" width="0.28515625" style="2" customWidth="1"/>
    <col min="12" max="12" width="4.7109375" style="2" customWidth="1"/>
    <col min="13" max="13" width="0.28515625" style="2" customWidth="1"/>
    <col min="14" max="14" width="2.85546875" style="2" customWidth="1"/>
    <col min="15" max="15" width="0.42578125" style="2" customWidth="1"/>
    <col min="16" max="16" width="4" style="2" customWidth="1"/>
    <col min="17" max="17" width="5.42578125" style="2" customWidth="1"/>
    <col min="18" max="18" width="0.42578125" customWidth="1"/>
    <col min="19" max="19" width="3.85546875" style="52" customWidth="1"/>
    <col min="20" max="20" width="0.5703125" style="2" customWidth="1"/>
    <col min="21" max="21" width="8.85546875" style="2" customWidth="1"/>
    <col min="22" max="22" width="4.28515625" style="2" customWidth="1"/>
    <col min="23" max="23" width="0.42578125" style="2" customWidth="1"/>
    <col min="24" max="24" width="3.5703125" style="2" customWidth="1"/>
    <col min="25" max="25" width="0.42578125" style="2" customWidth="1"/>
    <col min="26" max="26" width="1.85546875" style="2" customWidth="1"/>
    <col min="27" max="27" width="0.7109375" style="2" customWidth="1"/>
    <col min="28" max="28" width="2.85546875" style="2" customWidth="1"/>
    <col min="29" max="29" width="0.28515625" style="2" customWidth="1"/>
    <col min="30" max="30" width="4.7109375" style="2" customWidth="1"/>
    <col min="31" max="31" width="0.28515625" style="2" customWidth="1"/>
    <col min="32" max="32" width="2.85546875" style="2" customWidth="1"/>
    <col min="33" max="33" width="0.42578125" style="2" customWidth="1"/>
    <col min="34" max="34" width="4" style="2" customWidth="1"/>
    <col min="35" max="35" width="5.42578125" style="2" customWidth="1"/>
    <col min="36" max="36" width="0.42578125" customWidth="1"/>
    <col min="37" max="37" width="0.5703125" customWidth="1"/>
    <col min="38" max="38" width="3.5703125" hidden="1" customWidth="1"/>
    <col min="39" max="16384" width="10.85546875" hidden="1"/>
  </cols>
  <sheetData>
    <row r="1" spans="1:38" ht="6.6" customHeight="1" x14ac:dyDescent="0.25">
      <c r="S1" s="50"/>
      <c r="AL1" t="s">
        <v>121</v>
      </c>
    </row>
    <row r="2" spans="1:38" ht="21.6" customHeight="1" x14ac:dyDescent="0.25">
      <c r="B2" s="153" t="s">
        <v>108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</row>
    <row r="3" spans="1:38" ht="15.6" customHeight="1" x14ac:dyDescent="0.25">
      <c r="B3" s="154" t="str">
        <f>'BD InterCOABQ '!C1</f>
        <v>Plantel 2 Amealco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</row>
    <row r="4" spans="1:38" ht="12.6" customHeight="1" x14ac:dyDescent="0.25">
      <c r="B4" s="192" t="s">
        <v>126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</row>
    <row r="5" spans="1:38" ht="6" customHeight="1" x14ac:dyDescent="0.25"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51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1:38" s="1" customFormat="1" ht="2.4500000000000002" customHeight="1" x14ac:dyDescent="0.25">
      <c r="A6" s="58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52"/>
      <c r="T6" s="6">
        <v>2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8"/>
    </row>
    <row r="7" spans="1:38" ht="13.5" customHeight="1" x14ac:dyDescent="0.25">
      <c r="A7" s="59" t="str">
        <f>1&amp;$AL$1</f>
        <v>1VPV</v>
      </c>
      <c r="B7" s="9"/>
      <c r="C7" s="5"/>
      <c r="D7" s="156" t="s">
        <v>108</v>
      </c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44"/>
      <c r="R7" s="10"/>
      <c r="S7" s="53" t="str">
        <f>2&amp;$AL$1</f>
        <v>2VPV</v>
      </c>
      <c r="T7" s="9"/>
      <c r="U7" s="5"/>
      <c r="V7" s="156" t="s">
        <v>108</v>
      </c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44"/>
      <c r="AJ7" s="10"/>
    </row>
    <row r="8" spans="1:38" ht="9.9499999999999993" customHeight="1" x14ac:dyDescent="0.25">
      <c r="B8" s="9"/>
      <c r="C8" s="5"/>
      <c r="D8" s="156" t="str">
        <f>$B$3</f>
        <v>Plantel 2 Amealco</v>
      </c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45"/>
      <c r="R8" s="10"/>
      <c r="T8" s="9"/>
      <c r="V8" s="156" t="str">
        <f>$B$3</f>
        <v>Plantel 2 Amealco</v>
      </c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45"/>
      <c r="AJ8" s="10"/>
    </row>
    <row r="9" spans="1:38" s="3" customFormat="1" ht="9.6" customHeight="1" x14ac:dyDescent="0.2">
      <c r="A9" s="57"/>
      <c r="B9" s="11"/>
      <c r="C9" s="12"/>
      <c r="D9" s="162" t="str">
        <f>$B$4</f>
        <v>Voleibol de Playa  Varonil</v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46"/>
      <c r="R9" s="13"/>
      <c r="S9" s="54"/>
      <c r="T9" s="11"/>
      <c r="V9" s="162" t="str">
        <f>$B$4</f>
        <v>Voleibol de Playa  Varonil</v>
      </c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46"/>
      <c r="AJ9" s="13"/>
    </row>
    <row r="10" spans="1:38" ht="2.1" customHeight="1" x14ac:dyDescent="0.25">
      <c r="B10" s="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0"/>
      <c r="T10" s="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0"/>
    </row>
    <row r="11" spans="1:38" ht="13.5" customHeight="1" x14ac:dyDescent="0.25">
      <c r="B11" s="9"/>
      <c r="C11" s="163"/>
      <c r="D11" s="164"/>
      <c r="E11" s="5"/>
      <c r="F11" s="169" t="str">
        <f>VLOOKUP(A7,'BD InterCOABQ '!$A:P,8,FALSE)&amp;" "&amp;VLOOKUP(A7,'BD InterCOABQ '!$A:P,9,FALSE)&amp;" "&amp;VLOOKUP(A7,'BD InterCOABQ '!$A:P,7,FALSE)</f>
        <v xml:space="preserve">  </v>
      </c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1"/>
      <c r="R11" s="10"/>
      <c r="T11" s="9"/>
      <c r="U11" s="175"/>
      <c r="V11" s="176"/>
      <c r="W11" s="5"/>
      <c r="X11" s="169" t="str">
        <f>VLOOKUP(S7,'BD InterCOABQ '!$A:AH,8,FALSE)&amp;" "&amp;VLOOKUP(S7,'BD InterCOABQ '!$A:AH,9,FALSE)&amp;" "&amp;VLOOKUP(S7,'BD InterCOABQ '!$A:AH,7,FALSE)</f>
        <v xml:space="preserve">  </v>
      </c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1"/>
      <c r="AJ11" s="10"/>
    </row>
    <row r="12" spans="1:38" ht="13.5" customHeight="1" x14ac:dyDescent="0.25">
      <c r="B12" s="9"/>
      <c r="C12" s="165"/>
      <c r="D12" s="166"/>
      <c r="E12" s="5"/>
      <c r="F12" s="172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4"/>
      <c r="R12" s="10"/>
      <c r="T12" s="9"/>
      <c r="U12" s="177"/>
      <c r="V12" s="178"/>
      <c r="W12" s="5"/>
      <c r="X12" s="172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4"/>
      <c r="AJ12" s="10"/>
    </row>
    <row r="13" spans="1:38" s="20" customFormat="1" ht="6.6" customHeight="1" x14ac:dyDescent="0.25">
      <c r="A13" s="60"/>
      <c r="B13" s="18"/>
      <c r="C13" s="165"/>
      <c r="D13" s="166"/>
      <c r="E13" s="17"/>
      <c r="F13" s="157" t="s">
        <v>17</v>
      </c>
      <c r="G13" s="157"/>
      <c r="H13" s="157"/>
      <c r="I13" s="157"/>
      <c r="J13" s="157"/>
      <c r="K13" s="43"/>
      <c r="L13" s="157" t="s">
        <v>18</v>
      </c>
      <c r="M13" s="157"/>
      <c r="N13" s="157"/>
      <c r="O13" s="43"/>
      <c r="P13" s="157" t="s">
        <v>4</v>
      </c>
      <c r="Q13" s="157"/>
      <c r="R13" s="24"/>
      <c r="S13" s="55"/>
      <c r="T13" s="18"/>
      <c r="U13" s="177"/>
      <c r="V13" s="178"/>
      <c r="W13" s="17"/>
      <c r="X13" s="157" t="s">
        <v>17</v>
      </c>
      <c r="Y13" s="157"/>
      <c r="Z13" s="157"/>
      <c r="AA13" s="157"/>
      <c r="AB13" s="157"/>
      <c r="AC13" s="43"/>
      <c r="AD13" s="157" t="s">
        <v>18</v>
      </c>
      <c r="AE13" s="157"/>
      <c r="AF13" s="157"/>
      <c r="AG13" s="43"/>
      <c r="AH13" s="157" t="s">
        <v>4</v>
      </c>
      <c r="AI13" s="157"/>
      <c r="AJ13" s="24"/>
    </row>
    <row r="14" spans="1:38" ht="2.4500000000000002" customHeight="1" x14ac:dyDescent="0.25">
      <c r="B14" s="9"/>
      <c r="C14" s="165"/>
      <c r="D14" s="16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0"/>
      <c r="T14" s="9"/>
      <c r="U14" s="177"/>
      <c r="V14" s="178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10"/>
    </row>
    <row r="15" spans="1:38" ht="12.95" customHeight="1" x14ac:dyDescent="0.25">
      <c r="B15" s="9"/>
      <c r="C15" s="165"/>
      <c r="D15" s="166"/>
      <c r="E15" s="5"/>
      <c r="F15" s="158" t="str">
        <f>IF(VLOOKUP(A7,'BD InterCOABQ '!$A:P,11,FALSE)="","",VLOOKUP(A7,'BD InterCOABQ '!$A:P,11,FALSE))</f>
        <v/>
      </c>
      <c r="G15" s="159"/>
      <c r="H15" s="159"/>
      <c r="I15" s="159"/>
      <c r="J15" s="159"/>
      <c r="K15" s="159"/>
      <c r="L15" s="160"/>
      <c r="M15" s="29"/>
      <c r="N15" s="161" t="str">
        <f>IF(VLOOKUP(A7,'BD InterCOABQ '!$A:P,10,FALSE)="","",VLOOKUP(A7,'BD InterCOABQ '!$A:P,10,FALSE))</f>
        <v/>
      </c>
      <c r="O15" s="161"/>
      <c r="P15" s="161"/>
      <c r="Q15" s="161"/>
      <c r="R15" s="10"/>
      <c r="T15" s="9"/>
      <c r="U15" s="177"/>
      <c r="V15" s="178"/>
      <c r="W15" s="5"/>
      <c r="X15" s="158" t="str">
        <f>IF(VLOOKUP(S7,'BD InterCOABQ '!$A:AH,11,FALSE)="","",VLOOKUP(S7,'BD InterCOABQ '!$A:AH,11,FALSE))</f>
        <v/>
      </c>
      <c r="Y15" s="159"/>
      <c r="Z15" s="159"/>
      <c r="AA15" s="159"/>
      <c r="AB15" s="159"/>
      <c r="AC15" s="159"/>
      <c r="AD15" s="160"/>
      <c r="AE15" s="29"/>
      <c r="AF15" s="161" t="str">
        <f>IF(VLOOKUP(S7,'BD InterCOABQ '!$A:AH,10,FALSE)="","",VLOOKUP(S7,'BD InterCOABQ '!$A:AH,10,FALSE))</f>
        <v/>
      </c>
      <c r="AG15" s="161"/>
      <c r="AH15" s="161"/>
      <c r="AI15" s="161"/>
      <c r="AJ15" s="10"/>
    </row>
    <row r="16" spans="1:38" ht="0.95" customHeight="1" x14ac:dyDescent="0.25">
      <c r="B16" s="9"/>
      <c r="C16" s="165"/>
      <c r="D16" s="166"/>
      <c r="E16" s="5"/>
      <c r="F16" s="5"/>
      <c r="G16" s="5"/>
      <c r="H16" s="5"/>
      <c r="I16" s="5"/>
      <c r="J16" s="5"/>
      <c r="K16" s="5"/>
      <c r="L16" s="4"/>
      <c r="M16" s="4"/>
      <c r="N16" s="4"/>
      <c r="O16" s="4"/>
      <c r="P16" s="4"/>
      <c r="Q16" s="4"/>
      <c r="R16" s="10"/>
      <c r="T16" s="9"/>
      <c r="U16" s="177"/>
      <c r="V16" s="178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10"/>
    </row>
    <row r="17" spans="1:36" s="3" customFormat="1" ht="6.6" customHeight="1" x14ac:dyDescent="0.2">
      <c r="A17" s="57"/>
      <c r="B17" s="11"/>
      <c r="C17" s="165"/>
      <c r="D17" s="166"/>
      <c r="E17" s="12"/>
      <c r="F17" s="157" t="s">
        <v>0</v>
      </c>
      <c r="G17" s="157"/>
      <c r="H17" s="157"/>
      <c r="I17" s="157"/>
      <c r="J17" s="157"/>
      <c r="K17" s="157"/>
      <c r="L17" s="157"/>
      <c r="M17" s="28"/>
      <c r="N17" s="157" t="s">
        <v>9</v>
      </c>
      <c r="O17" s="157"/>
      <c r="P17" s="157"/>
      <c r="Q17" s="157"/>
      <c r="R17" s="13"/>
      <c r="S17" s="54"/>
      <c r="T17" s="11"/>
      <c r="U17" s="177"/>
      <c r="V17" s="178"/>
      <c r="W17" s="12"/>
      <c r="X17" s="157" t="s">
        <v>0</v>
      </c>
      <c r="Y17" s="157"/>
      <c r="Z17" s="157"/>
      <c r="AA17" s="157"/>
      <c r="AB17" s="157"/>
      <c r="AC17" s="157"/>
      <c r="AD17" s="157"/>
      <c r="AE17" s="28"/>
      <c r="AF17" s="157" t="s">
        <v>9</v>
      </c>
      <c r="AG17" s="157"/>
      <c r="AH17" s="157"/>
      <c r="AI17" s="157"/>
      <c r="AJ17" s="13"/>
    </row>
    <row r="18" spans="1:36" ht="0.95" customHeight="1" x14ac:dyDescent="0.25">
      <c r="B18" s="9"/>
      <c r="C18" s="165"/>
      <c r="D18" s="166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0"/>
      <c r="T18" s="9"/>
      <c r="U18" s="177"/>
      <c r="V18" s="178"/>
      <c r="W18" s="5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0"/>
    </row>
    <row r="19" spans="1:36" ht="12.6" customHeight="1" x14ac:dyDescent="0.25">
      <c r="B19" s="9"/>
      <c r="C19" s="165"/>
      <c r="D19" s="166"/>
      <c r="E19" s="5"/>
      <c r="F19" s="181" t="str">
        <f>IF(VLOOKUP(A7,'BD InterCOABQ '!$A:P,14,FALSE)="","",VLOOKUP(A7,'BD InterCOABQ '!$A:P,14,FALSE))</f>
        <v/>
      </c>
      <c r="G19" s="181"/>
      <c r="H19" s="181"/>
      <c r="I19" s="181"/>
      <c r="J19" s="181"/>
      <c r="K19" s="5"/>
      <c r="L19" s="181" t="str">
        <f>IF(VLOOKUP(A7,'BD InterCOABQ '!$A:P,13,FALSE)="","",VLOOKUP(A7,'BD InterCOABQ '!$A:P,13,FALSE))</f>
        <v/>
      </c>
      <c r="M19" s="181"/>
      <c r="N19" s="181"/>
      <c r="O19" s="4"/>
      <c r="P19" s="181" t="str">
        <f>IF(VLOOKUP(A7,'BD InterCOABQ '!$A:P,15,FALSE)="","",VLOOKUP(A7,'BD InterCOABQ '!$A:P,15,FALSE))</f>
        <v/>
      </c>
      <c r="Q19" s="181"/>
      <c r="R19" s="10"/>
      <c r="T19" s="9"/>
      <c r="U19" s="177"/>
      <c r="V19" s="178"/>
      <c r="W19" s="5"/>
      <c r="X19" s="181" t="str">
        <f>IF(VLOOKUP(S7,'BD InterCOABQ '!$A:AH,14,FALSE)="","",VLOOKUP(S7,'BD InterCOABQ '!$A:AH,14,FALSE))</f>
        <v/>
      </c>
      <c r="Y19" s="181"/>
      <c r="Z19" s="181"/>
      <c r="AA19" s="181"/>
      <c r="AB19" s="181"/>
      <c r="AC19" s="5"/>
      <c r="AD19" s="181" t="str">
        <f>IF(VLOOKUP(S7,'BD InterCOABQ '!$A:AH,13,FALSE)="","",VLOOKUP(S7,'BD InterCOABQ '!$A:AH,13,FALSE))</f>
        <v/>
      </c>
      <c r="AE19" s="181"/>
      <c r="AF19" s="181"/>
      <c r="AG19" s="4"/>
      <c r="AH19" s="181" t="str">
        <f>IF(VLOOKUP(S7,'BD InterCOABQ '!$A:AH,15,FALSE)="","",VLOOKUP(S7,'BD InterCOABQ '!$A:AH,15,FALSE))</f>
        <v/>
      </c>
      <c r="AI19" s="181"/>
      <c r="AJ19" s="10"/>
    </row>
    <row r="20" spans="1:36" ht="1.5" customHeight="1" x14ac:dyDescent="0.25">
      <c r="B20" s="9"/>
      <c r="C20" s="165"/>
      <c r="D20" s="166"/>
      <c r="E20" s="5"/>
      <c r="F20" s="4"/>
      <c r="G20" s="4"/>
      <c r="H20" s="4"/>
      <c r="I20" s="5"/>
      <c r="J20" s="5"/>
      <c r="K20" s="5"/>
      <c r="L20" s="4"/>
      <c r="M20" s="4"/>
      <c r="N20" s="4"/>
      <c r="O20" s="4"/>
      <c r="P20" s="4"/>
      <c r="Q20" s="4"/>
      <c r="R20" s="10"/>
      <c r="T20" s="9"/>
      <c r="U20" s="177"/>
      <c r="V20" s="178"/>
      <c r="W20" s="5"/>
      <c r="X20" s="4"/>
      <c r="Y20" s="4"/>
      <c r="Z20" s="4"/>
      <c r="AA20" s="5"/>
      <c r="AB20" s="5"/>
      <c r="AC20" s="5"/>
      <c r="AD20" s="4"/>
      <c r="AE20" s="4"/>
      <c r="AF20" s="4"/>
      <c r="AG20" s="4"/>
      <c r="AH20" s="4"/>
      <c r="AI20" s="4"/>
      <c r="AJ20" s="10"/>
    </row>
    <row r="21" spans="1:36" s="21" customFormat="1" ht="6.6" customHeight="1" x14ac:dyDescent="0.25">
      <c r="A21" s="61"/>
      <c r="B21" s="25"/>
      <c r="C21" s="165"/>
      <c r="D21" s="166"/>
      <c r="E21" s="22"/>
      <c r="F21" s="157" t="s">
        <v>89</v>
      </c>
      <c r="G21" s="157"/>
      <c r="H21" s="157"/>
      <c r="I21" s="157"/>
      <c r="J21" s="157"/>
      <c r="K21" s="43"/>
      <c r="L21" s="157" t="s">
        <v>19</v>
      </c>
      <c r="M21" s="157"/>
      <c r="N21" s="157"/>
      <c r="O21" s="43"/>
      <c r="P21" s="157" t="s">
        <v>10</v>
      </c>
      <c r="Q21" s="157"/>
      <c r="R21" s="26"/>
      <c r="S21" s="56"/>
      <c r="T21" s="25"/>
      <c r="U21" s="177"/>
      <c r="V21" s="178"/>
      <c r="W21" s="22"/>
      <c r="X21" s="157" t="s">
        <v>89</v>
      </c>
      <c r="Y21" s="157"/>
      <c r="Z21" s="157"/>
      <c r="AA21" s="157"/>
      <c r="AB21" s="157"/>
      <c r="AC21" s="43"/>
      <c r="AD21" s="157" t="s">
        <v>19</v>
      </c>
      <c r="AE21" s="157"/>
      <c r="AF21" s="157"/>
      <c r="AG21" s="43"/>
      <c r="AH21" s="157" t="s">
        <v>10</v>
      </c>
      <c r="AI21" s="157"/>
      <c r="AJ21" s="26"/>
    </row>
    <row r="22" spans="1:36" ht="5.0999999999999996" customHeight="1" x14ac:dyDescent="0.25">
      <c r="B22" s="9"/>
      <c r="C22" s="165"/>
      <c r="D22" s="166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0"/>
      <c r="T22" s="9"/>
      <c r="U22" s="177"/>
      <c r="V22" s="178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10"/>
    </row>
    <row r="23" spans="1:36" ht="6.6" customHeight="1" x14ac:dyDescent="0.25">
      <c r="B23" s="9"/>
      <c r="C23" s="167"/>
      <c r="D23" s="168"/>
      <c r="E23" s="27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0"/>
      <c r="T23" s="9"/>
      <c r="U23" s="179"/>
      <c r="V23" s="180"/>
      <c r="W23" s="27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0"/>
    </row>
    <row r="24" spans="1:36" ht="0.95" customHeight="1" x14ac:dyDescent="0.25">
      <c r="B24" s="9"/>
      <c r="C24" s="4"/>
      <c r="D24" s="4"/>
      <c r="E24" s="27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0"/>
      <c r="T24" s="9"/>
      <c r="U24" s="4"/>
      <c r="V24" s="4"/>
      <c r="W24" s="27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0"/>
    </row>
    <row r="25" spans="1:36" ht="18" customHeight="1" x14ac:dyDescent="0.25">
      <c r="B25" s="9"/>
      <c r="C25" s="183" t="str">
        <f>IF(VLOOKUP(A7,'BD InterCOABQ '!$A:P,12,FALSE)="","",VLOOKUP(A7,'BD InterCOABQ '!$A:P,12,FALSE))</f>
        <v/>
      </c>
      <c r="D25" s="184"/>
      <c r="E25" s="4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0"/>
      <c r="T25" s="9"/>
      <c r="U25" s="183" t="str">
        <f>IF(VLOOKUP(S7,'BD InterCOABQ '!$A:AH,12,FALSE)="","",VLOOKUP(S7,'BD InterCOABQ '!$A:AH,12,FALSE))</f>
        <v/>
      </c>
      <c r="V25" s="184"/>
      <c r="W25" s="4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0"/>
    </row>
    <row r="26" spans="1:36" ht="5.45" customHeight="1" x14ac:dyDescent="0.25">
      <c r="B26" s="14"/>
      <c r="C26" s="185" t="s">
        <v>7</v>
      </c>
      <c r="D26" s="185"/>
      <c r="E26" s="15"/>
      <c r="F26" s="185" t="s">
        <v>20</v>
      </c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6"/>
      <c r="T26" s="14"/>
      <c r="U26" s="185" t="s">
        <v>7</v>
      </c>
      <c r="V26" s="185"/>
      <c r="W26" s="15"/>
      <c r="X26" s="185" t="s">
        <v>20</v>
      </c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6"/>
    </row>
    <row r="27" spans="1:36" ht="9" customHeight="1" x14ac:dyDescent="0.25"/>
    <row r="28" spans="1:36" s="1" customFormat="1" ht="2.4500000000000002" customHeight="1" x14ac:dyDescent="0.25">
      <c r="A28" s="58"/>
      <c r="B28" s="6">
        <v>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  <c r="S28" s="52"/>
      <c r="T28" s="6">
        <v>19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8"/>
    </row>
    <row r="29" spans="1:36" ht="13.5" customHeight="1" x14ac:dyDescent="0.25">
      <c r="A29" s="57" t="str">
        <f>3&amp;AL$1</f>
        <v>3VPV</v>
      </c>
      <c r="B29" s="9"/>
      <c r="C29" s="5"/>
      <c r="D29" s="156" t="s">
        <v>108</v>
      </c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44"/>
      <c r="R29" s="10"/>
      <c r="S29" s="53" t="str">
        <f>4&amp;$AL$1</f>
        <v>4VPV</v>
      </c>
      <c r="T29" s="9"/>
      <c r="U29" s="5"/>
      <c r="V29" s="156" t="s">
        <v>108</v>
      </c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44"/>
      <c r="AJ29" s="10"/>
    </row>
    <row r="30" spans="1:36" ht="9.9499999999999993" customHeight="1" x14ac:dyDescent="0.25">
      <c r="B30" s="9"/>
      <c r="C30" s="5"/>
      <c r="D30" s="156" t="str">
        <f>$B$3</f>
        <v>Plantel 2 Amealco</v>
      </c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45"/>
      <c r="R30" s="10"/>
      <c r="T30" s="9"/>
      <c r="V30" s="156" t="str">
        <f>$B$3</f>
        <v>Plantel 2 Amealco</v>
      </c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45"/>
      <c r="AJ30" s="10"/>
    </row>
    <row r="31" spans="1:36" s="3" customFormat="1" ht="9.6" customHeight="1" x14ac:dyDescent="0.2">
      <c r="A31" s="57"/>
      <c r="B31" s="11"/>
      <c r="C31" s="12"/>
      <c r="D31" s="162" t="str">
        <f>$B$4</f>
        <v>Voleibol de Playa  Varonil</v>
      </c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46"/>
      <c r="R31" s="13"/>
      <c r="S31" s="54"/>
      <c r="T31" s="11"/>
      <c r="V31" s="162" t="str">
        <f>$B$4</f>
        <v>Voleibol de Playa  Varonil</v>
      </c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46"/>
      <c r="AJ31" s="13"/>
    </row>
    <row r="32" spans="1:36" ht="2.1" customHeight="1" x14ac:dyDescent="0.25">
      <c r="B32" s="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0"/>
      <c r="T32" s="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0"/>
    </row>
    <row r="33" spans="1:36" ht="13.5" customHeight="1" x14ac:dyDescent="0.25">
      <c r="B33" s="9"/>
      <c r="C33" s="163"/>
      <c r="D33" s="164"/>
      <c r="E33" s="5"/>
      <c r="F33" s="169" t="str">
        <f>VLOOKUP(A29,'BD InterCOABQ '!$A:P,8,FALSE)&amp;" "&amp;VLOOKUP(A29,'BD InterCOABQ '!$A:P,9,FALSE)&amp;" "&amp;VLOOKUP(A29,'BD InterCOABQ '!$A:P,7,FALSE)</f>
        <v xml:space="preserve">  </v>
      </c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1"/>
      <c r="R33" s="10"/>
      <c r="T33" s="9"/>
      <c r="U33" s="163"/>
      <c r="V33" s="164"/>
      <c r="W33" s="5"/>
      <c r="X33" s="169" t="str">
        <f>VLOOKUP(S29,'BD InterCOABQ '!$A:AH,8,FALSE)&amp;" "&amp;VLOOKUP(S29,'BD InterCOABQ '!$A:AH,9,FALSE)&amp;" "&amp;VLOOKUP(S29,'BD InterCOABQ '!$A:AH,7,FALSE)</f>
        <v xml:space="preserve">  </v>
      </c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1"/>
      <c r="AJ33" s="10"/>
    </row>
    <row r="34" spans="1:36" ht="13.5" customHeight="1" x14ac:dyDescent="0.25">
      <c r="B34" s="9"/>
      <c r="C34" s="165"/>
      <c r="D34" s="166"/>
      <c r="E34" s="5"/>
      <c r="F34" s="172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4"/>
      <c r="R34" s="10"/>
      <c r="T34" s="9"/>
      <c r="U34" s="165"/>
      <c r="V34" s="166"/>
      <c r="W34" s="5"/>
      <c r="X34" s="172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4"/>
      <c r="AJ34" s="10"/>
    </row>
    <row r="35" spans="1:36" s="20" customFormat="1" ht="6.6" customHeight="1" x14ac:dyDescent="0.25">
      <c r="A35" s="60"/>
      <c r="B35" s="18"/>
      <c r="C35" s="165"/>
      <c r="D35" s="166"/>
      <c r="E35" s="17"/>
      <c r="F35" s="157" t="s">
        <v>17</v>
      </c>
      <c r="G35" s="157"/>
      <c r="H35" s="157"/>
      <c r="I35" s="157"/>
      <c r="J35" s="157"/>
      <c r="K35" s="43"/>
      <c r="L35" s="157" t="s">
        <v>18</v>
      </c>
      <c r="M35" s="157"/>
      <c r="N35" s="157"/>
      <c r="O35" s="43"/>
      <c r="P35" s="157" t="s">
        <v>4</v>
      </c>
      <c r="Q35" s="157"/>
      <c r="R35" s="24"/>
      <c r="S35" s="55"/>
      <c r="T35" s="18"/>
      <c r="U35" s="165"/>
      <c r="V35" s="166"/>
      <c r="W35" s="17"/>
      <c r="X35" s="157" t="s">
        <v>17</v>
      </c>
      <c r="Y35" s="157"/>
      <c r="Z35" s="157"/>
      <c r="AA35" s="157"/>
      <c r="AB35" s="157"/>
      <c r="AC35" s="43"/>
      <c r="AD35" s="157" t="s">
        <v>18</v>
      </c>
      <c r="AE35" s="157"/>
      <c r="AF35" s="157"/>
      <c r="AG35" s="43"/>
      <c r="AH35" s="157" t="s">
        <v>4</v>
      </c>
      <c r="AI35" s="157"/>
      <c r="AJ35" s="24"/>
    </row>
    <row r="36" spans="1:36" ht="2.4500000000000002" customHeight="1" x14ac:dyDescent="0.25">
      <c r="B36" s="9"/>
      <c r="C36" s="165"/>
      <c r="D36" s="16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0"/>
      <c r="T36" s="9"/>
      <c r="U36" s="165"/>
      <c r="V36" s="166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10"/>
    </row>
    <row r="37" spans="1:36" ht="12.95" customHeight="1" x14ac:dyDescent="0.25">
      <c r="B37" s="9"/>
      <c r="C37" s="165"/>
      <c r="D37" s="166"/>
      <c r="E37" s="5"/>
      <c r="F37" s="158" t="str">
        <f>IF(VLOOKUP(A29,'BD InterCOABQ '!$A:P,11,FALSE)="","",VLOOKUP(A29,'BD InterCOABQ '!$A:P,11,FALSE))</f>
        <v/>
      </c>
      <c r="G37" s="159"/>
      <c r="H37" s="159"/>
      <c r="I37" s="159"/>
      <c r="J37" s="159"/>
      <c r="K37" s="159"/>
      <c r="L37" s="160"/>
      <c r="M37" s="29"/>
      <c r="N37" s="161" t="str">
        <f>IF(VLOOKUP(A29,'BD InterCOABQ '!$A:P,10,FALSE)="","",VLOOKUP(A29,'BD InterCOABQ '!$A:P,10,FALSE))</f>
        <v/>
      </c>
      <c r="O37" s="161"/>
      <c r="P37" s="161"/>
      <c r="Q37" s="161"/>
      <c r="R37" s="10"/>
      <c r="T37" s="9"/>
      <c r="U37" s="165"/>
      <c r="V37" s="166"/>
      <c r="W37" s="5"/>
      <c r="X37" s="187" t="s">
        <v>90</v>
      </c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9"/>
      <c r="AJ37" s="10"/>
    </row>
    <row r="38" spans="1:36" ht="0.95" customHeight="1" x14ac:dyDescent="0.25">
      <c r="B38" s="9"/>
      <c r="C38" s="165"/>
      <c r="D38" s="166"/>
      <c r="E38" s="5"/>
      <c r="F38" s="5"/>
      <c r="G38" s="5"/>
      <c r="H38" s="5"/>
      <c r="I38" s="5"/>
      <c r="J38" s="5"/>
      <c r="K38" s="5"/>
      <c r="L38" s="4"/>
      <c r="M38" s="4"/>
      <c r="N38" s="4"/>
      <c r="O38" s="4"/>
      <c r="P38" s="4"/>
      <c r="Q38" s="4"/>
      <c r="R38" s="10"/>
      <c r="T38" s="9"/>
      <c r="U38" s="165"/>
      <c r="V38" s="166"/>
      <c r="W38" s="5"/>
      <c r="X38" s="5"/>
      <c r="Y38" s="5"/>
      <c r="Z38" s="5"/>
      <c r="AA38" s="5"/>
      <c r="AB38" s="5"/>
      <c r="AC38" s="5"/>
      <c r="AD38" s="4"/>
      <c r="AE38" s="4"/>
      <c r="AF38" s="4"/>
      <c r="AG38" s="4"/>
      <c r="AH38" s="4"/>
      <c r="AI38" s="4"/>
      <c r="AJ38" s="10"/>
    </row>
    <row r="39" spans="1:36" s="3" customFormat="1" ht="6.6" customHeight="1" x14ac:dyDescent="0.2">
      <c r="A39" s="57"/>
      <c r="B39" s="11"/>
      <c r="C39" s="165"/>
      <c r="D39" s="166"/>
      <c r="E39" s="12"/>
      <c r="F39" s="157" t="s">
        <v>0</v>
      </c>
      <c r="G39" s="157"/>
      <c r="H39" s="157"/>
      <c r="I39" s="157"/>
      <c r="J39" s="157"/>
      <c r="K39" s="157"/>
      <c r="L39" s="157"/>
      <c r="M39" s="28"/>
      <c r="N39" s="157" t="s">
        <v>9</v>
      </c>
      <c r="O39" s="157"/>
      <c r="P39" s="157"/>
      <c r="Q39" s="157"/>
      <c r="R39" s="13"/>
      <c r="S39" s="54"/>
      <c r="T39" s="11"/>
      <c r="U39" s="165"/>
      <c r="V39" s="166"/>
      <c r="W39" s="12"/>
      <c r="X39" s="190" t="s">
        <v>91</v>
      </c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3"/>
    </row>
    <row r="40" spans="1:36" ht="0.95" customHeight="1" x14ac:dyDescent="0.25">
      <c r="B40" s="9"/>
      <c r="C40" s="165"/>
      <c r="D40" s="166"/>
      <c r="E40" s="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0"/>
      <c r="T40" s="9"/>
      <c r="U40" s="165"/>
      <c r="V40" s="166"/>
      <c r="W40" s="5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0"/>
    </row>
    <row r="41" spans="1:36" ht="12.6" customHeight="1" x14ac:dyDescent="0.25">
      <c r="B41" s="9"/>
      <c r="C41" s="165"/>
      <c r="D41" s="166"/>
      <c r="E41" s="5"/>
      <c r="F41" s="181" t="str">
        <f>IF(VLOOKUP(A29,'BD InterCOABQ '!$A:P,14,FALSE)="","",VLOOKUP(A29,'BD InterCOABQ '!$A:P,14,FALSE))</f>
        <v/>
      </c>
      <c r="G41" s="181"/>
      <c r="H41" s="181"/>
      <c r="I41" s="181"/>
      <c r="J41" s="181"/>
      <c r="K41" s="5"/>
      <c r="L41" s="181" t="str">
        <f>IF(VLOOKUP(A29,'BD InterCOABQ '!$A:P,13,FALSE)="","",VLOOKUP(A29,'BD InterCOABQ '!$A:P,13,FALSE))</f>
        <v/>
      </c>
      <c r="M41" s="181"/>
      <c r="N41" s="181"/>
      <c r="O41" s="4"/>
      <c r="P41" s="181" t="str">
        <f>IF(VLOOKUP(A29,'BD InterCOABQ '!$A:P,15,FALSE)="","",VLOOKUP(A29,'BD InterCOABQ '!$A:P,15,FALSE))</f>
        <v/>
      </c>
      <c r="Q41" s="181"/>
      <c r="R41" s="10"/>
      <c r="T41" s="9"/>
      <c r="U41" s="165"/>
      <c r="V41" s="166"/>
      <c r="W41" s="5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0"/>
    </row>
    <row r="42" spans="1:36" ht="1.5" customHeight="1" x14ac:dyDescent="0.25">
      <c r="B42" s="9"/>
      <c r="C42" s="165"/>
      <c r="D42" s="166"/>
      <c r="E42" s="5"/>
      <c r="F42" s="4"/>
      <c r="G42" s="4"/>
      <c r="H42" s="4"/>
      <c r="I42" s="5"/>
      <c r="J42" s="5"/>
      <c r="K42" s="5"/>
      <c r="L42" s="4"/>
      <c r="M42" s="4"/>
      <c r="N42" s="4"/>
      <c r="O42" s="4"/>
      <c r="P42" s="4"/>
      <c r="Q42" s="4"/>
      <c r="R42" s="10"/>
      <c r="T42" s="9"/>
      <c r="U42" s="165"/>
      <c r="V42" s="166"/>
      <c r="W42" s="5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0"/>
    </row>
    <row r="43" spans="1:36" s="21" customFormat="1" ht="6.6" customHeight="1" x14ac:dyDescent="0.25">
      <c r="A43" s="61"/>
      <c r="B43" s="25"/>
      <c r="C43" s="165"/>
      <c r="D43" s="166"/>
      <c r="E43" s="22"/>
      <c r="F43" s="157" t="s">
        <v>89</v>
      </c>
      <c r="G43" s="157"/>
      <c r="H43" s="157"/>
      <c r="I43" s="157"/>
      <c r="J43" s="157"/>
      <c r="K43" s="43"/>
      <c r="L43" s="157" t="s">
        <v>19</v>
      </c>
      <c r="M43" s="157"/>
      <c r="N43" s="157"/>
      <c r="O43" s="43"/>
      <c r="P43" s="157" t="s">
        <v>10</v>
      </c>
      <c r="Q43" s="157"/>
      <c r="R43" s="26"/>
      <c r="S43" s="56"/>
      <c r="T43" s="25"/>
      <c r="U43" s="165"/>
      <c r="V43" s="166"/>
      <c r="W43" s="22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26"/>
    </row>
    <row r="44" spans="1:36" ht="5.0999999999999996" customHeight="1" x14ac:dyDescent="0.25">
      <c r="B44" s="9"/>
      <c r="C44" s="165"/>
      <c r="D44" s="16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0"/>
      <c r="T44" s="9"/>
      <c r="U44" s="165"/>
      <c r="V44" s="166"/>
      <c r="W44" s="5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0"/>
    </row>
    <row r="45" spans="1:36" ht="6.6" customHeight="1" x14ac:dyDescent="0.25">
      <c r="B45" s="9"/>
      <c r="C45" s="167"/>
      <c r="D45" s="168"/>
      <c r="E45" s="27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0"/>
      <c r="T45" s="9"/>
      <c r="U45" s="167"/>
      <c r="V45" s="168"/>
      <c r="W45" s="27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0"/>
    </row>
    <row r="46" spans="1:36" ht="0.95" customHeight="1" x14ac:dyDescent="0.25">
      <c r="B46" s="9"/>
      <c r="C46" s="4"/>
      <c r="D46" s="4"/>
      <c r="E46" s="27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0"/>
      <c r="T46" s="9"/>
      <c r="U46" s="4"/>
      <c r="V46" s="4"/>
      <c r="W46" s="27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0"/>
    </row>
    <row r="47" spans="1:36" ht="18" customHeight="1" x14ac:dyDescent="0.25">
      <c r="B47" s="9"/>
      <c r="C47" s="183" t="str">
        <f>IF(VLOOKUP(A29,'BD InterCOABQ '!$A:P,12,FALSE)="","",VLOOKUP(A29,'BD InterCOABQ '!$A:P,12,FALSE))</f>
        <v/>
      </c>
      <c r="D47" s="184"/>
      <c r="E47" s="4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0"/>
      <c r="T47" s="9"/>
      <c r="U47" s="186"/>
      <c r="V47" s="186"/>
      <c r="W47" s="42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0"/>
    </row>
    <row r="48" spans="1:36" ht="5.45" customHeight="1" x14ac:dyDescent="0.25">
      <c r="B48" s="14"/>
      <c r="C48" s="185" t="s">
        <v>7</v>
      </c>
      <c r="D48" s="185"/>
      <c r="E48" s="15"/>
      <c r="F48" s="185" t="s">
        <v>20</v>
      </c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6"/>
      <c r="T48" s="14"/>
      <c r="U48" s="185"/>
      <c r="V48" s="185"/>
      <c r="W48" s="1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6"/>
    </row>
    <row r="49" spans="2:38" ht="9" customHeight="1" x14ac:dyDescent="0.25"/>
    <row r="50" spans="2:38" s="57" customFormat="1" ht="2.4500000000000002" customHeight="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/>
      <c r="S50" s="5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/>
      <c r="AK50"/>
      <c r="AL50"/>
    </row>
  </sheetData>
  <sheetProtection algorithmName="SHA-512" hashValue="kneYA8i2xLegfEb5oooP9SPSTbbEEuqp9E5x+8MWqbZU2xbjdP1XZVb8XnsysCVrpQsf92OS4saXKDcL6V2vYg==" saltValue="x6ur2qs/OKfAfPGGLChUVA==" spinCount="100000" sheet="1" selectLockedCells="1"/>
  <mergeCells count="82">
    <mergeCell ref="X37:AI37"/>
    <mergeCell ref="X39:AI47"/>
    <mergeCell ref="F45:Q47"/>
    <mergeCell ref="C47:D47"/>
    <mergeCell ref="U47:V47"/>
    <mergeCell ref="F41:J41"/>
    <mergeCell ref="L41:N41"/>
    <mergeCell ref="P41:Q41"/>
    <mergeCell ref="F37:L37"/>
    <mergeCell ref="N37:Q37"/>
    <mergeCell ref="F39:L39"/>
    <mergeCell ref="N39:Q39"/>
    <mergeCell ref="C48:D48"/>
    <mergeCell ref="F48:Q48"/>
    <mergeCell ref="U48:V48"/>
    <mergeCell ref="X48:AI48"/>
    <mergeCell ref="F43:J43"/>
    <mergeCell ref="L43:N43"/>
    <mergeCell ref="P43:Q43"/>
    <mergeCell ref="C33:D45"/>
    <mergeCell ref="F33:Q34"/>
    <mergeCell ref="U33:V45"/>
    <mergeCell ref="X33:AI34"/>
    <mergeCell ref="F35:J35"/>
    <mergeCell ref="L35:N35"/>
    <mergeCell ref="P35:Q35"/>
    <mergeCell ref="X35:AB35"/>
    <mergeCell ref="AD35:AF35"/>
    <mergeCell ref="AH35:AI35"/>
    <mergeCell ref="D29:P29"/>
    <mergeCell ref="V29:AH29"/>
    <mergeCell ref="D30:P30"/>
    <mergeCell ref="V30:AH30"/>
    <mergeCell ref="D31:P31"/>
    <mergeCell ref="V31:AH31"/>
    <mergeCell ref="F23:Q25"/>
    <mergeCell ref="X23:AI25"/>
    <mergeCell ref="C25:D25"/>
    <mergeCell ref="U25:V25"/>
    <mergeCell ref="C26:D26"/>
    <mergeCell ref="F26:Q26"/>
    <mergeCell ref="U26:V26"/>
    <mergeCell ref="X26:AI26"/>
    <mergeCell ref="AH21:AI21"/>
    <mergeCell ref="F17:L17"/>
    <mergeCell ref="N17:Q17"/>
    <mergeCell ref="X17:AD17"/>
    <mergeCell ref="AF17:AI17"/>
    <mergeCell ref="F19:J19"/>
    <mergeCell ref="L19:N19"/>
    <mergeCell ref="P19:Q19"/>
    <mergeCell ref="X19:AB19"/>
    <mergeCell ref="AD19:AF19"/>
    <mergeCell ref="AH19:AI19"/>
    <mergeCell ref="F21:J21"/>
    <mergeCell ref="L21:N21"/>
    <mergeCell ref="P21:Q21"/>
    <mergeCell ref="X21:AB21"/>
    <mergeCell ref="AD21:AF21"/>
    <mergeCell ref="D9:P9"/>
    <mergeCell ref="V9:AH9"/>
    <mergeCell ref="C11:D23"/>
    <mergeCell ref="F11:Q12"/>
    <mergeCell ref="U11:V23"/>
    <mergeCell ref="X11:AI12"/>
    <mergeCell ref="F13:J13"/>
    <mergeCell ref="L13:N13"/>
    <mergeCell ref="P13:Q13"/>
    <mergeCell ref="X13:AB13"/>
    <mergeCell ref="AD13:AF13"/>
    <mergeCell ref="AH13:AI13"/>
    <mergeCell ref="F15:L15"/>
    <mergeCell ref="N15:Q15"/>
    <mergeCell ref="X15:AD15"/>
    <mergeCell ref="AF15:AI15"/>
    <mergeCell ref="D8:P8"/>
    <mergeCell ref="V8:AH8"/>
    <mergeCell ref="B2:AJ2"/>
    <mergeCell ref="B3:AJ3"/>
    <mergeCell ref="B4:AJ4"/>
    <mergeCell ref="D7:P7"/>
    <mergeCell ref="V7:AH7"/>
  </mergeCells>
  <printOptions horizontalCentered="1"/>
  <pageMargins left="0.23622047244094491" right="0.23622047244094491" top="0.27" bottom="0.96" header="0.17" footer="0.51"/>
  <pageSetup orientation="portrait" r:id="rId1"/>
  <headerFooter>
    <oddFooter>&amp;L&amp;"-,Negrita"Nombre y Firma del Entrenador&amp;C&amp;"-,Negrita"Sello Plantel&amp;R&amp;"-,Negrita"Nombre  y Firma del Director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workbookViewId="0">
      <selection activeCell="B5" sqref="B5"/>
    </sheetView>
  </sheetViews>
  <sheetFormatPr baseColWidth="10" defaultColWidth="30" defaultRowHeight="17.45" customHeight="1" x14ac:dyDescent="0.25"/>
  <cols>
    <col min="1" max="16384" width="30" style="1"/>
  </cols>
  <sheetData>
    <row r="1" spans="1:2" ht="17.45" customHeight="1" x14ac:dyDescent="0.25">
      <c r="A1" s="39" t="s">
        <v>27</v>
      </c>
      <c r="B1" s="1" t="s">
        <v>14</v>
      </c>
    </row>
    <row r="2" spans="1:2" ht="17.45" customHeight="1" x14ac:dyDescent="0.25">
      <c r="A2" s="39" t="s">
        <v>28</v>
      </c>
      <c r="B2" s="1" t="s">
        <v>88</v>
      </c>
    </row>
    <row r="3" spans="1:2" ht="17.45" customHeight="1" x14ac:dyDescent="0.25">
      <c r="A3" s="39" t="s">
        <v>29</v>
      </c>
    </row>
    <row r="4" spans="1:2" ht="17.45" customHeight="1" x14ac:dyDescent="0.25">
      <c r="A4" s="39" t="s">
        <v>30</v>
      </c>
    </row>
    <row r="5" spans="1:2" ht="17.45" customHeight="1" x14ac:dyDescent="0.25">
      <c r="A5" s="39" t="s">
        <v>31</v>
      </c>
    </row>
    <row r="6" spans="1:2" ht="17.45" customHeight="1" x14ac:dyDescent="0.25">
      <c r="A6" s="39" t="s">
        <v>32</v>
      </c>
    </row>
    <row r="7" spans="1:2" ht="17.45" customHeight="1" x14ac:dyDescent="0.25">
      <c r="A7" s="39" t="s">
        <v>33</v>
      </c>
    </row>
    <row r="8" spans="1:2" ht="17.45" customHeight="1" x14ac:dyDescent="0.25">
      <c r="A8" s="39" t="s">
        <v>34</v>
      </c>
    </row>
    <row r="9" spans="1:2" ht="17.45" customHeight="1" x14ac:dyDescent="0.25">
      <c r="A9" s="39" t="s">
        <v>35</v>
      </c>
    </row>
    <row r="10" spans="1:2" ht="17.45" customHeight="1" x14ac:dyDescent="0.25">
      <c r="A10" s="39" t="s">
        <v>36</v>
      </c>
    </row>
    <row r="11" spans="1:2" ht="17.45" customHeight="1" x14ac:dyDescent="0.25">
      <c r="A11" s="39" t="s">
        <v>37</v>
      </c>
    </row>
    <row r="12" spans="1:2" ht="17.45" customHeight="1" x14ac:dyDescent="0.25">
      <c r="A12" s="39" t="s">
        <v>38</v>
      </c>
    </row>
    <row r="13" spans="1:2" ht="17.45" customHeight="1" x14ac:dyDescent="0.25">
      <c r="A13" s="39" t="s">
        <v>39</v>
      </c>
    </row>
    <row r="14" spans="1:2" ht="17.45" customHeight="1" x14ac:dyDescent="0.25">
      <c r="A14" s="39" t="s">
        <v>40</v>
      </c>
    </row>
    <row r="15" spans="1:2" ht="17.45" customHeight="1" x14ac:dyDescent="0.25">
      <c r="A15" s="39" t="s">
        <v>41</v>
      </c>
    </row>
    <row r="16" spans="1:2" ht="17.45" customHeight="1" x14ac:dyDescent="0.25">
      <c r="A16" s="39" t="s">
        <v>42</v>
      </c>
    </row>
    <row r="17" spans="1:1" ht="17.45" customHeight="1" x14ac:dyDescent="0.25">
      <c r="A17" s="39" t="s">
        <v>43</v>
      </c>
    </row>
    <row r="18" spans="1:1" ht="17.45" customHeight="1" x14ac:dyDescent="0.25">
      <c r="A18" s="39" t="s">
        <v>44</v>
      </c>
    </row>
    <row r="19" spans="1:1" ht="17.45" customHeight="1" x14ac:dyDescent="0.25">
      <c r="A19" s="39" t="s">
        <v>45</v>
      </c>
    </row>
    <row r="20" spans="1:1" ht="17.45" customHeight="1" x14ac:dyDescent="0.25">
      <c r="A20" s="39" t="s">
        <v>46</v>
      </c>
    </row>
    <row r="21" spans="1:1" ht="17.45" customHeight="1" x14ac:dyDescent="0.25">
      <c r="A21" s="39" t="s">
        <v>47</v>
      </c>
    </row>
    <row r="22" spans="1:1" ht="17.45" customHeight="1" x14ac:dyDescent="0.25">
      <c r="A22" s="39" t="s">
        <v>48</v>
      </c>
    </row>
    <row r="23" spans="1:1" ht="17.45" customHeight="1" x14ac:dyDescent="0.25">
      <c r="A23" s="39" t="s">
        <v>49</v>
      </c>
    </row>
    <row r="24" spans="1:1" ht="17.45" customHeight="1" x14ac:dyDescent="0.25">
      <c r="A24" s="39" t="s">
        <v>50</v>
      </c>
    </row>
    <row r="25" spans="1:1" ht="17.45" customHeight="1" x14ac:dyDescent="0.25">
      <c r="A25" s="39" t="s">
        <v>51</v>
      </c>
    </row>
    <row r="26" spans="1:1" ht="17.45" customHeight="1" x14ac:dyDescent="0.25">
      <c r="A26" s="39" t="s">
        <v>52</v>
      </c>
    </row>
    <row r="27" spans="1:1" ht="17.45" customHeight="1" x14ac:dyDescent="0.25">
      <c r="A27" s="39" t="s">
        <v>53</v>
      </c>
    </row>
    <row r="28" spans="1:1" ht="17.45" customHeight="1" x14ac:dyDescent="0.25">
      <c r="A28" s="39" t="s">
        <v>54</v>
      </c>
    </row>
    <row r="29" spans="1:1" ht="17.45" customHeight="1" x14ac:dyDescent="0.25">
      <c r="A29" s="39" t="s">
        <v>55</v>
      </c>
    </row>
    <row r="30" spans="1:1" ht="17.45" customHeight="1" x14ac:dyDescent="0.25">
      <c r="A30" s="39" t="s">
        <v>56</v>
      </c>
    </row>
    <row r="31" spans="1:1" ht="17.45" customHeight="1" x14ac:dyDescent="0.25">
      <c r="A31" s="39" t="s">
        <v>57</v>
      </c>
    </row>
    <row r="32" spans="1:1" ht="17.45" customHeight="1" x14ac:dyDescent="0.25">
      <c r="A32" s="39" t="s">
        <v>58</v>
      </c>
    </row>
    <row r="33" spans="1:1" ht="17.45" customHeight="1" x14ac:dyDescent="0.25">
      <c r="A33" s="39" t="s">
        <v>59</v>
      </c>
    </row>
    <row r="34" spans="1:1" ht="17.45" customHeight="1" x14ac:dyDescent="0.25">
      <c r="A34" s="39" t="s">
        <v>60</v>
      </c>
    </row>
    <row r="35" spans="1:1" ht="17.45" customHeight="1" x14ac:dyDescent="0.25">
      <c r="A35" s="39" t="s">
        <v>61</v>
      </c>
    </row>
    <row r="36" spans="1:1" ht="17.45" customHeight="1" x14ac:dyDescent="0.25">
      <c r="A36" s="39" t="s">
        <v>62</v>
      </c>
    </row>
    <row r="37" spans="1:1" ht="17.45" customHeight="1" x14ac:dyDescent="0.25">
      <c r="A37" s="39" t="s">
        <v>63</v>
      </c>
    </row>
    <row r="38" spans="1:1" ht="17.45" customHeight="1" x14ac:dyDescent="0.25">
      <c r="A38" s="39" t="s">
        <v>64</v>
      </c>
    </row>
    <row r="39" spans="1:1" ht="17.45" customHeight="1" x14ac:dyDescent="0.25">
      <c r="A39" s="39" t="s">
        <v>65</v>
      </c>
    </row>
    <row r="40" spans="1:1" ht="17.45" customHeight="1" x14ac:dyDescent="0.25">
      <c r="A40" s="39" t="s">
        <v>66</v>
      </c>
    </row>
    <row r="41" spans="1:1" ht="17.45" customHeight="1" x14ac:dyDescent="0.25">
      <c r="A41" s="39" t="s">
        <v>67</v>
      </c>
    </row>
    <row r="42" spans="1:1" ht="17.45" customHeight="1" x14ac:dyDescent="0.25">
      <c r="A42" s="39" t="s">
        <v>68</v>
      </c>
    </row>
    <row r="43" spans="1:1" ht="17.45" customHeight="1" x14ac:dyDescent="0.25">
      <c r="A43" s="39" t="s">
        <v>69</v>
      </c>
    </row>
    <row r="44" spans="1:1" ht="17.45" customHeight="1" x14ac:dyDescent="0.25">
      <c r="A44" s="39" t="s">
        <v>70</v>
      </c>
    </row>
    <row r="45" spans="1:1" ht="17.45" customHeight="1" x14ac:dyDescent="0.25">
      <c r="A45" s="39" t="s">
        <v>71</v>
      </c>
    </row>
    <row r="46" spans="1:1" ht="17.45" customHeight="1" x14ac:dyDescent="0.25">
      <c r="A46" s="39" t="s">
        <v>72</v>
      </c>
    </row>
    <row r="47" spans="1:1" ht="17.45" customHeight="1" x14ac:dyDescent="0.25">
      <c r="A47" s="39" t="s">
        <v>73</v>
      </c>
    </row>
    <row r="48" spans="1:1" ht="17.45" customHeight="1" x14ac:dyDescent="0.25">
      <c r="A48" s="39" t="s">
        <v>74</v>
      </c>
    </row>
    <row r="49" spans="1:1" ht="17.45" customHeight="1" x14ac:dyDescent="0.25">
      <c r="A49" s="39" t="s">
        <v>75</v>
      </c>
    </row>
    <row r="50" spans="1:1" ht="17.45" customHeight="1" x14ac:dyDescent="0.25">
      <c r="A50" s="39" t="s">
        <v>76</v>
      </c>
    </row>
    <row r="51" spans="1:1" ht="17.45" customHeight="1" x14ac:dyDescent="0.25">
      <c r="A51" s="39" t="s">
        <v>77</v>
      </c>
    </row>
    <row r="52" spans="1:1" ht="17.45" customHeight="1" x14ac:dyDescent="0.25">
      <c r="A52" s="39" t="s">
        <v>78</v>
      </c>
    </row>
    <row r="53" spans="1:1" ht="17.45" customHeight="1" x14ac:dyDescent="0.25">
      <c r="A53" s="39" t="s">
        <v>79</v>
      </c>
    </row>
    <row r="54" spans="1:1" ht="17.45" customHeight="1" x14ac:dyDescent="0.25">
      <c r="A54" s="39" t="s">
        <v>80</v>
      </c>
    </row>
    <row r="55" spans="1:1" ht="17.45" customHeight="1" x14ac:dyDescent="0.25">
      <c r="A55" s="39" t="s">
        <v>81</v>
      </c>
    </row>
    <row r="56" spans="1:1" ht="17.45" customHeight="1" x14ac:dyDescent="0.25">
      <c r="A56" s="39" t="s">
        <v>82</v>
      </c>
    </row>
    <row r="57" spans="1:1" ht="17.45" customHeight="1" x14ac:dyDescent="0.25">
      <c r="A57" s="39" t="s">
        <v>83</v>
      </c>
    </row>
    <row r="58" spans="1:1" ht="17.45" customHeight="1" x14ac:dyDescent="0.25">
      <c r="A58" s="39" t="s">
        <v>84</v>
      </c>
    </row>
    <row r="59" spans="1:1" ht="17.45" customHeight="1" x14ac:dyDescent="0.25">
      <c r="A59" s="39" t="s">
        <v>85</v>
      </c>
    </row>
    <row r="60" spans="1:1" ht="17.45" customHeight="1" x14ac:dyDescent="0.25">
      <c r="A60" s="39" t="s">
        <v>86</v>
      </c>
    </row>
    <row r="61" spans="1:1" ht="17.45" customHeight="1" x14ac:dyDescent="0.25">
      <c r="A61" s="39" t="s">
        <v>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L138"/>
  <sheetViews>
    <sheetView showGridLines="0" showRowColHeaders="0" view="pageBreakPreview" zoomScale="120" zoomScaleNormal="110" zoomScaleSheetLayoutView="120" workbookViewId="0">
      <selection activeCell="B4" sqref="B4:AJ4"/>
    </sheetView>
  </sheetViews>
  <sheetFormatPr baseColWidth="10" defaultColWidth="0" defaultRowHeight="15" x14ac:dyDescent="0.25"/>
  <cols>
    <col min="1" max="1" width="0.42578125" style="67" customWidth="1"/>
    <col min="2" max="2" width="0.5703125" style="2" customWidth="1"/>
    <col min="3" max="3" width="8.85546875" style="2" customWidth="1"/>
    <col min="4" max="4" width="4.28515625" style="2" customWidth="1"/>
    <col min="5" max="5" width="0.42578125" style="2" customWidth="1"/>
    <col min="6" max="6" width="3.5703125" style="2" customWidth="1"/>
    <col min="7" max="7" width="0.42578125" style="2" customWidth="1"/>
    <col min="8" max="8" width="1.85546875" style="2" customWidth="1"/>
    <col min="9" max="9" width="0.7109375" style="2" customWidth="1"/>
    <col min="10" max="10" width="2.85546875" style="2" customWidth="1"/>
    <col min="11" max="11" width="0.28515625" style="2" customWidth="1"/>
    <col min="12" max="12" width="4.7109375" style="2" customWidth="1"/>
    <col min="13" max="13" width="0.28515625" style="2" customWidth="1"/>
    <col min="14" max="14" width="2.85546875" style="2" customWidth="1"/>
    <col min="15" max="15" width="0.42578125" style="2" customWidth="1"/>
    <col min="16" max="16" width="4" style="2" customWidth="1"/>
    <col min="17" max="17" width="5.42578125" style="2" customWidth="1"/>
    <col min="18" max="18" width="0.42578125" customWidth="1"/>
    <col min="19" max="19" width="3.85546875" style="66" customWidth="1"/>
    <col min="20" max="20" width="0.5703125" style="2" customWidth="1"/>
    <col min="21" max="21" width="8.85546875" style="2" customWidth="1"/>
    <col min="22" max="22" width="4.28515625" style="2" customWidth="1"/>
    <col min="23" max="23" width="0.42578125" style="2" customWidth="1"/>
    <col min="24" max="24" width="3.5703125" style="2" customWidth="1"/>
    <col min="25" max="25" width="0.42578125" style="2" customWidth="1"/>
    <col min="26" max="26" width="1.85546875" style="2" customWidth="1"/>
    <col min="27" max="27" width="0.7109375" style="2" customWidth="1"/>
    <col min="28" max="28" width="2.85546875" style="2" customWidth="1"/>
    <col min="29" max="29" width="0.28515625" style="2" customWidth="1"/>
    <col min="30" max="30" width="4.7109375" style="2" customWidth="1"/>
    <col min="31" max="31" width="0.28515625" style="2" customWidth="1"/>
    <col min="32" max="32" width="2.85546875" style="2" customWidth="1"/>
    <col min="33" max="33" width="0.42578125" style="2" customWidth="1"/>
    <col min="34" max="34" width="4" style="2" customWidth="1"/>
    <col min="35" max="35" width="5.42578125" style="2" customWidth="1"/>
    <col min="36" max="36" width="0.42578125" customWidth="1"/>
    <col min="37" max="37" width="0.5703125" customWidth="1"/>
    <col min="38" max="38" width="3.5703125" hidden="1" customWidth="1"/>
    <col min="39" max="16384" width="10.85546875" hidden="1"/>
  </cols>
  <sheetData>
    <row r="1" spans="1:38" ht="6.6" customHeight="1" x14ac:dyDescent="0.25">
      <c r="S1" s="64"/>
      <c r="AL1" t="s">
        <v>99</v>
      </c>
    </row>
    <row r="2" spans="1:38" ht="21.6" customHeight="1" x14ac:dyDescent="0.25">
      <c r="B2" s="153" t="s">
        <v>108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</row>
    <row r="3" spans="1:38" ht="15.6" customHeight="1" x14ac:dyDescent="0.25">
      <c r="B3" s="154" t="str">
        <f>'BD InterCOABQ '!C1</f>
        <v>Plantel 2 Amealco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</row>
    <row r="4" spans="1:38" ht="12.6" customHeight="1" x14ac:dyDescent="0.25">
      <c r="B4" s="192" t="s">
        <v>128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</row>
    <row r="5" spans="1:38" ht="6" customHeight="1" x14ac:dyDescent="0.25"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65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1:38" s="1" customFormat="1" ht="2.4500000000000002" customHeight="1" x14ac:dyDescent="0.25">
      <c r="A6" s="68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66"/>
      <c r="T6" s="6">
        <v>2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8"/>
    </row>
    <row r="7" spans="1:38" ht="13.5" customHeight="1" x14ac:dyDescent="0.25">
      <c r="A7" s="69" t="str">
        <f>1&amp;$AL$1</f>
        <v>1BF</v>
      </c>
      <c r="B7" s="9"/>
      <c r="C7" s="5"/>
      <c r="D7" s="156" t="s">
        <v>108</v>
      </c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44"/>
      <c r="R7" s="10"/>
      <c r="S7" s="53" t="str">
        <f>2&amp;$AL$1</f>
        <v>2BF</v>
      </c>
      <c r="T7" s="9"/>
      <c r="U7" s="5"/>
      <c r="V7" s="156" t="s">
        <v>108</v>
      </c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44"/>
      <c r="AJ7" s="10"/>
    </row>
    <row r="8" spans="1:38" ht="9.9499999999999993" customHeight="1" x14ac:dyDescent="0.25">
      <c r="B8" s="9"/>
      <c r="C8" s="5"/>
      <c r="D8" s="156" t="str">
        <f>$B$3</f>
        <v>Plantel 2 Amealco</v>
      </c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45"/>
      <c r="R8" s="10"/>
      <c r="S8" s="52"/>
      <c r="T8" s="9"/>
      <c r="V8" s="156" t="str">
        <f>$B$3</f>
        <v>Plantel 2 Amealco</v>
      </c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45"/>
      <c r="AJ8" s="10"/>
    </row>
    <row r="9" spans="1:38" s="3" customFormat="1" ht="9.6" customHeight="1" x14ac:dyDescent="0.2">
      <c r="A9" s="67"/>
      <c r="B9" s="11"/>
      <c r="C9" s="12"/>
      <c r="D9" s="162" t="str">
        <f>$B$4</f>
        <v>Basquetbol Femenil</v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46"/>
      <c r="R9" s="13"/>
      <c r="S9" s="54"/>
      <c r="T9" s="11"/>
      <c r="V9" s="162" t="str">
        <f>$B$4</f>
        <v>Basquetbol Femenil</v>
      </c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46"/>
      <c r="AJ9" s="13"/>
    </row>
    <row r="10" spans="1:38" ht="2.1" customHeight="1" x14ac:dyDescent="0.25">
      <c r="B10" s="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0"/>
      <c r="S10" s="52"/>
      <c r="T10" s="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0"/>
    </row>
    <row r="11" spans="1:38" ht="13.5" customHeight="1" x14ac:dyDescent="0.25">
      <c r="B11" s="9"/>
      <c r="C11" s="163"/>
      <c r="D11" s="164"/>
      <c r="E11" s="5"/>
      <c r="F11" s="169" t="str">
        <f>VLOOKUP(A7,'BD InterCOABQ '!$A:P,8,FALSE)&amp;" "&amp;VLOOKUP(A7,'BD InterCOABQ '!$A:P,9,FALSE)&amp;" "&amp;VLOOKUP(A7,'BD InterCOABQ '!$A:P,7,FALSE)</f>
        <v xml:space="preserve">  </v>
      </c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1"/>
      <c r="R11" s="10"/>
      <c r="S11" s="52"/>
      <c r="T11" s="9"/>
      <c r="U11" s="175"/>
      <c r="V11" s="176"/>
      <c r="W11" s="5"/>
      <c r="X11" s="169" t="str">
        <f>VLOOKUP(S7,'BD InterCOABQ '!$A:AH,8,FALSE)&amp;" "&amp;VLOOKUP(S7,'BD InterCOABQ '!$A:AH,9,FALSE)&amp;" "&amp;VLOOKUP(S7,'BD InterCOABQ '!$A:AH,7,FALSE)</f>
        <v xml:space="preserve">  </v>
      </c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1"/>
      <c r="AJ11" s="10"/>
    </row>
    <row r="12" spans="1:38" ht="13.5" customHeight="1" x14ac:dyDescent="0.25">
      <c r="B12" s="9"/>
      <c r="C12" s="165"/>
      <c r="D12" s="166"/>
      <c r="E12" s="5"/>
      <c r="F12" s="172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4"/>
      <c r="R12" s="10"/>
      <c r="S12" s="52"/>
      <c r="T12" s="9"/>
      <c r="U12" s="177"/>
      <c r="V12" s="178"/>
      <c r="W12" s="5"/>
      <c r="X12" s="172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4"/>
      <c r="AJ12" s="10"/>
    </row>
    <row r="13" spans="1:38" s="20" customFormat="1" ht="6.6" customHeight="1" x14ac:dyDescent="0.25">
      <c r="A13" s="70"/>
      <c r="B13" s="18"/>
      <c r="C13" s="165"/>
      <c r="D13" s="166"/>
      <c r="E13" s="17"/>
      <c r="F13" s="157" t="s">
        <v>17</v>
      </c>
      <c r="G13" s="157"/>
      <c r="H13" s="157"/>
      <c r="I13" s="157"/>
      <c r="J13" s="157"/>
      <c r="K13" s="43"/>
      <c r="L13" s="157" t="s">
        <v>18</v>
      </c>
      <c r="M13" s="157"/>
      <c r="N13" s="157"/>
      <c r="O13" s="43"/>
      <c r="P13" s="157" t="s">
        <v>4</v>
      </c>
      <c r="Q13" s="157"/>
      <c r="R13" s="24"/>
      <c r="S13" s="55"/>
      <c r="T13" s="18"/>
      <c r="U13" s="177"/>
      <c r="V13" s="178"/>
      <c r="W13" s="17"/>
      <c r="X13" s="157" t="s">
        <v>17</v>
      </c>
      <c r="Y13" s="157"/>
      <c r="Z13" s="157"/>
      <c r="AA13" s="157"/>
      <c r="AB13" s="157"/>
      <c r="AC13" s="43"/>
      <c r="AD13" s="157" t="s">
        <v>18</v>
      </c>
      <c r="AE13" s="157"/>
      <c r="AF13" s="157"/>
      <c r="AG13" s="43"/>
      <c r="AH13" s="157" t="s">
        <v>4</v>
      </c>
      <c r="AI13" s="157"/>
      <c r="AJ13" s="24"/>
    </row>
    <row r="14" spans="1:38" ht="2.4500000000000002" customHeight="1" x14ac:dyDescent="0.25">
      <c r="B14" s="9"/>
      <c r="C14" s="165"/>
      <c r="D14" s="16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0"/>
      <c r="S14" s="52"/>
      <c r="T14" s="9"/>
      <c r="U14" s="177"/>
      <c r="V14" s="178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10"/>
    </row>
    <row r="15" spans="1:38" ht="12.95" customHeight="1" x14ac:dyDescent="0.25">
      <c r="B15" s="9"/>
      <c r="C15" s="165"/>
      <c r="D15" s="166"/>
      <c r="E15" s="5"/>
      <c r="F15" s="158" t="str">
        <f>IF(VLOOKUP(A7,'BD InterCOABQ '!$A:P,11,FALSE)="","",VLOOKUP(A7,'BD InterCOABQ '!$A:P,11,FALSE))</f>
        <v/>
      </c>
      <c r="G15" s="159"/>
      <c r="H15" s="159"/>
      <c r="I15" s="159"/>
      <c r="J15" s="159"/>
      <c r="K15" s="159"/>
      <c r="L15" s="160"/>
      <c r="M15" s="29"/>
      <c r="N15" s="161" t="str">
        <f>IF(VLOOKUP(A7,'BD InterCOABQ '!$A:P,10,FALSE)="","",VLOOKUP(A7,'BD InterCOABQ '!$A:P,10,FALSE))</f>
        <v/>
      </c>
      <c r="O15" s="161"/>
      <c r="P15" s="161"/>
      <c r="Q15" s="161"/>
      <c r="R15" s="10"/>
      <c r="S15" s="52"/>
      <c r="T15" s="9"/>
      <c r="U15" s="177"/>
      <c r="V15" s="178"/>
      <c r="W15" s="5"/>
      <c r="X15" s="158" t="str">
        <f>IF(VLOOKUP(S7,'BD InterCOABQ '!$A:AH,11,FALSE)="","",VLOOKUP(S7,'BD InterCOABQ '!$A:AH,11,FALSE))</f>
        <v/>
      </c>
      <c r="Y15" s="159"/>
      <c r="Z15" s="159"/>
      <c r="AA15" s="159"/>
      <c r="AB15" s="159"/>
      <c r="AC15" s="159"/>
      <c r="AD15" s="160"/>
      <c r="AE15" s="29"/>
      <c r="AF15" s="161" t="str">
        <f>IF(VLOOKUP(S7,'BD InterCOABQ '!$A:AH,10,FALSE)="","",VLOOKUP(S7,'BD InterCOABQ '!$A:AH,10,FALSE))</f>
        <v/>
      </c>
      <c r="AG15" s="161"/>
      <c r="AH15" s="161"/>
      <c r="AI15" s="161"/>
      <c r="AJ15" s="10"/>
    </row>
    <row r="16" spans="1:38" ht="0.95" customHeight="1" x14ac:dyDescent="0.25">
      <c r="B16" s="9"/>
      <c r="C16" s="165"/>
      <c r="D16" s="166"/>
      <c r="E16" s="5"/>
      <c r="F16" s="5"/>
      <c r="G16" s="5"/>
      <c r="H16" s="5"/>
      <c r="I16" s="5"/>
      <c r="J16" s="5"/>
      <c r="K16" s="5"/>
      <c r="L16" s="4"/>
      <c r="M16" s="4"/>
      <c r="N16" s="4"/>
      <c r="O16" s="4"/>
      <c r="P16" s="4"/>
      <c r="Q16" s="4"/>
      <c r="R16" s="10"/>
      <c r="S16" s="52"/>
      <c r="T16" s="9"/>
      <c r="U16" s="177"/>
      <c r="V16" s="178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10"/>
    </row>
    <row r="17" spans="1:36" s="3" customFormat="1" ht="6.6" customHeight="1" x14ac:dyDescent="0.2">
      <c r="A17" s="67"/>
      <c r="B17" s="11"/>
      <c r="C17" s="165"/>
      <c r="D17" s="166"/>
      <c r="E17" s="12"/>
      <c r="F17" s="157" t="s">
        <v>0</v>
      </c>
      <c r="G17" s="157"/>
      <c r="H17" s="157"/>
      <c r="I17" s="157"/>
      <c r="J17" s="157"/>
      <c r="K17" s="157"/>
      <c r="L17" s="157"/>
      <c r="M17" s="28"/>
      <c r="N17" s="157" t="s">
        <v>9</v>
      </c>
      <c r="O17" s="157"/>
      <c r="P17" s="157"/>
      <c r="Q17" s="157"/>
      <c r="R17" s="13"/>
      <c r="S17" s="54"/>
      <c r="T17" s="11"/>
      <c r="U17" s="177"/>
      <c r="V17" s="178"/>
      <c r="W17" s="12"/>
      <c r="X17" s="157" t="s">
        <v>0</v>
      </c>
      <c r="Y17" s="157"/>
      <c r="Z17" s="157"/>
      <c r="AA17" s="157"/>
      <c r="AB17" s="157"/>
      <c r="AC17" s="157"/>
      <c r="AD17" s="157"/>
      <c r="AE17" s="28"/>
      <c r="AF17" s="157" t="s">
        <v>9</v>
      </c>
      <c r="AG17" s="157"/>
      <c r="AH17" s="157"/>
      <c r="AI17" s="157"/>
      <c r="AJ17" s="13"/>
    </row>
    <row r="18" spans="1:36" ht="0.95" customHeight="1" x14ac:dyDescent="0.25">
      <c r="B18" s="9"/>
      <c r="C18" s="165"/>
      <c r="D18" s="166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0"/>
      <c r="S18" s="52"/>
      <c r="T18" s="9"/>
      <c r="U18" s="177"/>
      <c r="V18" s="178"/>
      <c r="W18" s="5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0"/>
    </row>
    <row r="19" spans="1:36" ht="12.6" customHeight="1" x14ac:dyDescent="0.25">
      <c r="B19" s="9"/>
      <c r="C19" s="165"/>
      <c r="D19" s="166"/>
      <c r="E19" s="5"/>
      <c r="F19" s="181" t="str">
        <f>IF(VLOOKUP(A7,'BD InterCOABQ '!$A:P,14,FALSE)="","",VLOOKUP(A7,'BD InterCOABQ '!$A:P,14,FALSE))</f>
        <v/>
      </c>
      <c r="G19" s="181"/>
      <c r="H19" s="181"/>
      <c r="I19" s="181"/>
      <c r="J19" s="181"/>
      <c r="K19" s="5"/>
      <c r="L19" s="181" t="str">
        <f>IF(VLOOKUP(A7,'BD InterCOABQ '!$A:P,13,FALSE)="","",VLOOKUP(A7,'BD InterCOABQ '!$A:P,13,FALSE))</f>
        <v/>
      </c>
      <c r="M19" s="181"/>
      <c r="N19" s="181"/>
      <c r="O19" s="4"/>
      <c r="P19" s="181" t="str">
        <f>IF(VLOOKUP(A7,'BD InterCOABQ '!$A:P,15,FALSE)="","",VLOOKUP(A7,'BD InterCOABQ '!$A:P,15,FALSE))</f>
        <v/>
      </c>
      <c r="Q19" s="181"/>
      <c r="R19" s="10"/>
      <c r="S19" s="52"/>
      <c r="T19" s="9"/>
      <c r="U19" s="177"/>
      <c r="V19" s="178"/>
      <c r="W19" s="5"/>
      <c r="X19" s="181" t="str">
        <f>IF(VLOOKUP(S7,'BD InterCOABQ '!$A:AH,14,FALSE)="","",VLOOKUP(S7,'BD InterCOABQ '!$A:AH,14,FALSE))</f>
        <v/>
      </c>
      <c r="Y19" s="181"/>
      <c r="Z19" s="181"/>
      <c r="AA19" s="181"/>
      <c r="AB19" s="181"/>
      <c r="AC19" s="5"/>
      <c r="AD19" s="181" t="str">
        <f>IF(VLOOKUP(S7,'BD InterCOABQ '!$A:AH,13,FALSE)="","",VLOOKUP(S7,'BD InterCOABQ '!$A:AH,13,FALSE))</f>
        <v/>
      </c>
      <c r="AE19" s="181"/>
      <c r="AF19" s="181"/>
      <c r="AG19" s="4"/>
      <c r="AH19" s="181" t="str">
        <f>IF(VLOOKUP(S7,'BD InterCOABQ '!$A:AH,15,FALSE)="","",VLOOKUP(S7,'BD InterCOABQ '!$A:AH,15,FALSE))</f>
        <v/>
      </c>
      <c r="AI19" s="181"/>
      <c r="AJ19" s="10"/>
    </row>
    <row r="20" spans="1:36" ht="1.5" customHeight="1" x14ac:dyDescent="0.25">
      <c r="B20" s="9"/>
      <c r="C20" s="165"/>
      <c r="D20" s="166"/>
      <c r="E20" s="5"/>
      <c r="F20" s="4"/>
      <c r="G20" s="4"/>
      <c r="H20" s="4"/>
      <c r="I20" s="5"/>
      <c r="J20" s="5"/>
      <c r="K20" s="5"/>
      <c r="L20" s="4"/>
      <c r="M20" s="4"/>
      <c r="N20" s="4"/>
      <c r="O20" s="4"/>
      <c r="P20" s="4"/>
      <c r="Q20" s="4"/>
      <c r="R20" s="10"/>
      <c r="S20" s="52"/>
      <c r="T20" s="9"/>
      <c r="U20" s="177"/>
      <c r="V20" s="178"/>
      <c r="W20" s="5"/>
      <c r="X20" s="4"/>
      <c r="Y20" s="4"/>
      <c r="Z20" s="4"/>
      <c r="AA20" s="5"/>
      <c r="AB20" s="5"/>
      <c r="AC20" s="5"/>
      <c r="AD20" s="4"/>
      <c r="AE20" s="4"/>
      <c r="AF20" s="4"/>
      <c r="AG20" s="4"/>
      <c r="AH20" s="4"/>
      <c r="AI20" s="4"/>
      <c r="AJ20" s="10"/>
    </row>
    <row r="21" spans="1:36" s="21" customFormat="1" ht="6.6" customHeight="1" x14ac:dyDescent="0.25">
      <c r="A21" s="71"/>
      <c r="B21" s="25"/>
      <c r="C21" s="165"/>
      <c r="D21" s="166"/>
      <c r="E21" s="22"/>
      <c r="F21" s="157" t="s">
        <v>89</v>
      </c>
      <c r="G21" s="157"/>
      <c r="H21" s="157"/>
      <c r="I21" s="157"/>
      <c r="J21" s="157"/>
      <c r="K21" s="43"/>
      <c r="L21" s="157" t="s">
        <v>19</v>
      </c>
      <c r="M21" s="157"/>
      <c r="N21" s="157"/>
      <c r="O21" s="43"/>
      <c r="P21" s="157" t="s">
        <v>10</v>
      </c>
      <c r="Q21" s="157"/>
      <c r="R21" s="26"/>
      <c r="S21" s="56"/>
      <c r="T21" s="25"/>
      <c r="U21" s="177"/>
      <c r="V21" s="178"/>
      <c r="W21" s="22"/>
      <c r="X21" s="157" t="s">
        <v>89</v>
      </c>
      <c r="Y21" s="157"/>
      <c r="Z21" s="157"/>
      <c r="AA21" s="157"/>
      <c r="AB21" s="157"/>
      <c r="AC21" s="43"/>
      <c r="AD21" s="157" t="s">
        <v>19</v>
      </c>
      <c r="AE21" s="157"/>
      <c r="AF21" s="157"/>
      <c r="AG21" s="43"/>
      <c r="AH21" s="157" t="s">
        <v>10</v>
      </c>
      <c r="AI21" s="157"/>
      <c r="AJ21" s="26"/>
    </row>
    <row r="22" spans="1:36" ht="5.0999999999999996" customHeight="1" x14ac:dyDescent="0.25">
      <c r="B22" s="9"/>
      <c r="C22" s="165"/>
      <c r="D22" s="166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0"/>
      <c r="S22" s="52"/>
      <c r="T22" s="9"/>
      <c r="U22" s="177"/>
      <c r="V22" s="178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10"/>
    </row>
    <row r="23" spans="1:36" ht="6.6" customHeight="1" x14ac:dyDescent="0.25">
      <c r="B23" s="9"/>
      <c r="C23" s="167"/>
      <c r="D23" s="168"/>
      <c r="E23" s="27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0"/>
      <c r="S23" s="52"/>
      <c r="T23" s="9"/>
      <c r="U23" s="179"/>
      <c r="V23" s="180"/>
      <c r="W23" s="27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0"/>
    </row>
    <row r="24" spans="1:36" ht="0.95" customHeight="1" x14ac:dyDescent="0.25">
      <c r="B24" s="9"/>
      <c r="C24" s="4"/>
      <c r="D24" s="4"/>
      <c r="E24" s="27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0"/>
      <c r="S24" s="52"/>
      <c r="T24" s="9"/>
      <c r="U24" s="4"/>
      <c r="V24" s="4"/>
      <c r="W24" s="27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0"/>
    </row>
    <row r="25" spans="1:36" ht="18" customHeight="1" x14ac:dyDescent="0.25">
      <c r="B25" s="9"/>
      <c r="C25" s="183" t="str">
        <f>IF(VLOOKUP(A7,'BD InterCOABQ '!$A:P,12,FALSE)="","",VLOOKUP(A7,'BD InterCOABQ '!$A:P,12,FALSE))</f>
        <v/>
      </c>
      <c r="D25" s="184"/>
      <c r="E25" s="4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0"/>
      <c r="S25" s="52"/>
      <c r="T25" s="9"/>
      <c r="U25" s="183" t="str">
        <f>IF(VLOOKUP(S7,'BD InterCOABQ '!$A:AH,12,FALSE)="","",VLOOKUP(S7,'BD InterCOABQ '!$A:AH,12,FALSE))</f>
        <v/>
      </c>
      <c r="V25" s="184"/>
      <c r="W25" s="4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0"/>
    </row>
    <row r="26" spans="1:36" ht="5.45" customHeight="1" x14ac:dyDescent="0.25">
      <c r="B26" s="14"/>
      <c r="C26" s="185" t="s">
        <v>7</v>
      </c>
      <c r="D26" s="185"/>
      <c r="E26" s="15"/>
      <c r="F26" s="185" t="s">
        <v>20</v>
      </c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6"/>
      <c r="S26" s="52"/>
      <c r="T26" s="14"/>
      <c r="U26" s="185" t="s">
        <v>7</v>
      </c>
      <c r="V26" s="185"/>
      <c r="W26" s="15"/>
      <c r="X26" s="185" t="s">
        <v>20</v>
      </c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6"/>
    </row>
    <row r="27" spans="1:36" ht="9" customHeight="1" x14ac:dyDescent="0.25">
      <c r="S27" s="52"/>
    </row>
    <row r="28" spans="1:36" s="1" customFormat="1" ht="2.4500000000000002" customHeight="1" x14ac:dyDescent="0.25">
      <c r="A28" s="68"/>
      <c r="B28" s="6">
        <v>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  <c r="S28" s="52"/>
      <c r="T28" s="6">
        <v>4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8"/>
    </row>
    <row r="29" spans="1:36" ht="13.5" customHeight="1" x14ac:dyDescent="0.25">
      <c r="A29" s="67" t="str">
        <f>3&amp;AL$1</f>
        <v>3BF</v>
      </c>
      <c r="B29" s="9"/>
      <c r="C29" s="5"/>
      <c r="D29" s="156" t="s">
        <v>108</v>
      </c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44"/>
      <c r="R29" s="10"/>
      <c r="S29" s="53" t="str">
        <f>4&amp;$AL$1</f>
        <v>4BF</v>
      </c>
      <c r="T29" s="9"/>
      <c r="U29" s="5"/>
      <c r="V29" s="156" t="s">
        <v>108</v>
      </c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44"/>
      <c r="AJ29" s="10"/>
    </row>
    <row r="30" spans="1:36" ht="9.9499999999999993" customHeight="1" x14ac:dyDescent="0.25">
      <c r="B30" s="9"/>
      <c r="C30" s="5"/>
      <c r="D30" s="156" t="str">
        <f>$B$3</f>
        <v>Plantel 2 Amealco</v>
      </c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45"/>
      <c r="R30" s="10"/>
      <c r="S30" s="52"/>
      <c r="T30" s="9"/>
      <c r="V30" s="156" t="str">
        <f>$B$3</f>
        <v>Plantel 2 Amealco</v>
      </c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45"/>
      <c r="AJ30" s="10"/>
    </row>
    <row r="31" spans="1:36" s="3" customFormat="1" ht="9.6" customHeight="1" x14ac:dyDescent="0.2">
      <c r="A31" s="67"/>
      <c r="B31" s="11"/>
      <c r="C31" s="12"/>
      <c r="D31" s="162" t="str">
        <f>$B$4</f>
        <v>Basquetbol Femenil</v>
      </c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46"/>
      <c r="R31" s="13"/>
      <c r="S31" s="54"/>
      <c r="T31" s="11"/>
      <c r="V31" s="162" t="str">
        <f>$B$4</f>
        <v>Basquetbol Femenil</v>
      </c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46"/>
      <c r="AJ31" s="13"/>
    </row>
    <row r="32" spans="1:36" ht="2.1" customHeight="1" x14ac:dyDescent="0.25">
      <c r="B32" s="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0"/>
      <c r="S32" s="52"/>
      <c r="T32" s="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0"/>
    </row>
    <row r="33" spans="1:36" ht="13.5" customHeight="1" x14ac:dyDescent="0.25">
      <c r="B33" s="9"/>
      <c r="C33" s="163"/>
      <c r="D33" s="164"/>
      <c r="E33" s="5"/>
      <c r="F33" s="169" t="str">
        <f>VLOOKUP(A29,'BD InterCOABQ '!$A:P,8,FALSE)&amp;" "&amp;VLOOKUP(A29,'BD InterCOABQ '!$A:P,9,FALSE)&amp;" "&amp;VLOOKUP(A29,'BD InterCOABQ '!$A:P,7,FALSE)</f>
        <v xml:space="preserve">  </v>
      </c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1"/>
      <c r="R33" s="10"/>
      <c r="S33" s="52"/>
      <c r="T33" s="9"/>
      <c r="U33" s="163"/>
      <c r="V33" s="164"/>
      <c r="W33" s="5"/>
      <c r="X33" s="169" t="str">
        <f>VLOOKUP(S29,'BD InterCOABQ '!$A:AH,8,FALSE)&amp;" "&amp;VLOOKUP(S29,'BD InterCOABQ '!$A:AH,9,FALSE)&amp;" "&amp;VLOOKUP(S29,'BD InterCOABQ '!$A:AH,7,FALSE)</f>
        <v xml:space="preserve">  </v>
      </c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1"/>
      <c r="AJ33" s="10"/>
    </row>
    <row r="34" spans="1:36" ht="13.5" customHeight="1" x14ac:dyDescent="0.25">
      <c r="B34" s="9"/>
      <c r="C34" s="165"/>
      <c r="D34" s="166"/>
      <c r="E34" s="5"/>
      <c r="F34" s="172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4"/>
      <c r="R34" s="10"/>
      <c r="S34" s="52"/>
      <c r="T34" s="9"/>
      <c r="U34" s="165"/>
      <c r="V34" s="166"/>
      <c r="W34" s="5"/>
      <c r="X34" s="172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4"/>
      <c r="AJ34" s="10"/>
    </row>
    <row r="35" spans="1:36" s="20" customFormat="1" ht="6.6" customHeight="1" x14ac:dyDescent="0.25">
      <c r="A35" s="70"/>
      <c r="B35" s="18"/>
      <c r="C35" s="165"/>
      <c r="D35" s="166"/>
      <c r="E35" s="17"/>
      <c r="F35" s="157" t="s">
        <v>17</v>
      </c>
      <c r="G35" s="157"/>
      <c r="H35" s="157"/>
      <c r="I35" s="157"/>
      <c r="J35" s="157"/>
      <c r="K35" s="43"/>
      <c r="L35" s="157" t="s">
        <v>18</v>
      </c>
      <c r="M35" s="157"/>
      <c r="N35" s="157"/>
      <c r="O35" s="43"/>
      <c r="P35" s="157" t="s">
        <v>4</v>
      </c>
      <c r="Q35" s="157"/>
      <c r="R35" s="24"/>
      <c r="S35" s="55"/>
      <c r="T35" s="18"/>
      <c r="U35" s="165"/>
      <c r="V35" s="166"/>
      <c r="W35" s="17"/>
      <c r="X35" s="157" t="s">
        <v>17</v>
      </c>
      <c r="Y35" s="157"/>
      <c r="Z35" s="157"/>
      <c r="AA35" s="157"/>
      <c r="AB35" s="157"/>
      <c r="AC35" s="43"/>
      <c r="AD35" s="157" t="s">
        <v>18</v>
      </c>
      <c r="AE35" s="157"/>
      <c r="AF35" s="157"/>
      <c r="AG35" s="43"/>
      <c r="AH35" s="157" t="s">
        <v>4</v>
      </c>
      <c r="AI35" s="157"/>
      <c r="AJ35" s="24"/>
    </row>
    <row r="36" spans="1:36" ht="2.4500000000000002" customHeight="1" x14ac:dyDescent="0.25">
      <c r="B36" s="9"/>
      <c r="C36" s="165"/>
      <c r="D36" s="16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0"/>
      <c r="S36" s="52"/>
      <c r="T36" s="9"/>
      <c r="U36" s="165"/>
      <c r="V36" s="166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10"/>
    </row>
    <row r="37" spans="1:36" ht="12.95" customHeight="1" x14ac:dyDescent="0.25">
      <c r="B37" s="9"/>
      <c r="C37" s="165"/>
      <c r="D37" s="166"/>
      <c r="E37" s="5"/>
      <c r="F37" s="158" t="str">
        <f>IF(VLOOKUP(A29,'BD InterCOABQ '!$A:P,11,FALSE)="","",VLOOKUP(A29,'BD InterCOABQ '!$A:P,11,FALSE))</f>
        <v/>
      </c>
      <c r="G37" s="159"/>
      <c r="H37" s="159"/>
      <c r="I37" s="159"/>
      <c r="J37" s="159"/>
      <c r="K37" s="159"/>
      <c r="L37" s="160"/>
      <c r="M37" s="29"/>
      <c r="N37" s="161" t="str">
        <f>IF(VLOOKUP(A29,'BD InterCOABQ '!$A:P,10,FALSE)="","",VLOOKUP(A29,'BD InterCOABQ '!$A:P,10,FALSE))</f>
        <v/>
      </c>
      <c r="O37" s="161"/>
      <c r="P37" s="161"/>
      <c r="Q37" s="161"/>
      <c r="R37" s="10"/>
      <c r="S37" s="52"/>
      <c r="T37" s="9"/>
      <c r="U37" s="165"/>
      <c r="V37" s="166"/>
      <c r="W37" s="5"/>
      <c r="X37" s="158" t="str">
        <f>IF(VLOOKUP(S29,'BD InterCOABQ '!$A:AH,11,FALSE)="","",VLOOKUP(S29,'BD InterCOABQ '!$A:AH,11,FALSE))</f>
        <v/>
      </c>
      <c r="Y37" s="159"/>
      <c r="Z37" s="159"/>
      <c r="AA37" s="159"/>
      <c r="AB37" s="159"/>
      <c r="AC37" s="159"/>
      <c r="AD37" s="160"/>
      <c r="AE37" s="29"/>
      <c r="AF37" s="161" t="str">
        <f>IF(VLOOKUP(S29,'BD InterCOABQ '!$A:AH,10,FALSE)="","",VLOOKUP(S29,'BD InterCOABQ '!$A:AH,10,FALSE))</f>
        <v/>
      </c>
      <c r="AG37" s="161"/>
      <c r="AH37" s="161"/>
      <c r="AI37" s="161"/>
      <c r="AJ37" s="10"/>
    </row>
    <row r="38" spans="1:36" ht="0.95" customHeight="1" x14ac:dyDescent="0.25">
      <c r="B38" s="9"/>
      <c r="C38" s="165"/>
      <c r="D38" s="166"/>
      <c r="E38" s="5"/>
      <c r="F38" s="5"/>
      <c r="G38" s="5"/>
      <c r="H38" s="5"/>
      <c r="I38" s="5"/>
      <c r="J38" s="5"/>
      <c r="K38" s="5"/>
      <c r="L38" s="4"/>
      <c r="M38" s="4"/>
      <c r="N38" s="4"/>
      <c r="O38" s="4"/>
      <c r="P38" s="4"/>
      <c r="Q38" s="4"/>
      <c r="R38" s="10"/>
      <c r="S38" s="52"/>
      <c r="T38" s="9"/>
      <c r="U38" s="165"/>
      <c r="V38" s="166"/>
      <c r="W38" s="5"/>
      <c r="X38" s="5"/>
      <c r="Y38" s="5"/>
      <c r="Z38" s="5"/>
      <c r="AA38" s="5"/>
      <c r="AB38" s="5"/>
      <c r="AC38" s="5"/>
      <c r="AD38" s="4"/>
      <c r="AE38" s="4"/>
      <c r="AF38" s="4"/>
      <c r="AG38" s="4"/>
      <c r="AH38" s="4"/>
      <c r="AI38" s="4"/>
      <c r="AJ38" s="10"/>
    </row>
    <row r="39" spans="1:36" s="3" customFormat="1" ht="6.6" customHeight="1" x14ac:dyDescent="0.2">
      <c r="A39" s="67"/>
      <c r="B39" s="11"/>
      <c r="C39" s="165"/>
      <c r="D39" s="166"/>
      <c r="E39" s="12"/>
      <c r="F39" s="157" t="s">
        <v>0</v>
      </c>
      <c r="G39" s="157"/>
      <c r="H39" s="157"/>
      <c r="I39" s="157"/>
      <c r="J39" s="157"/>
      <c r="K39" s="157"/>
      <c r="L39" s="157"/>
      <c r="M39" s="28"/>
      <c r="N39" s="157" t="s">
        <v>9</v>
      </c>
      <c r="O39" s="157"/>
      <c r="P39" s="157"/>
      <c r="Q39" s="157"/>
      <c r="R39" s="13"/>
      <c r="S39" s="54"/>
      <c r="T39" s="11"/>
      <c r="U39" s="165"/>
      <c r="V39" s="166"/>
      <c r="W39" s="12"/>
      <c r="X39" s="157" t="s">
        <v>0</v>
      </c>
      <c r="Y39" s="157"/>
      <c r="Z39" s="157"/>
      <c r="AA39" s="157"/>
      <c r="AB39" s="157"/>
      <c r="AC39" s="157"/>
      <c r="AD39" s="157"/>
      <c r="AE39" s="28"/>
      <c r="AF39" s="157" t="s">
        <v>9</v>
      </c>
      <c r="AG39" s="157"/>
      <c r="AH39" s="157"/>
      <c r="AI39" s="157"/>
      <c r="AJ39" s="13"/>
    </row>
    <row r="40" spans="1:36" ht="0.95" customHeight="1" x14ac:dyDescent="0.25">
      <c r="B40" s="9"/>
      <c r="C40" s="165"/>
      <c r="D40" s="166"/>
      <c r="E40" s="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0"/>
      <c r="S40" s="52"/>
      <c r="T40" s="9"/>
      <c r="U40" s="165"/>
      <c r="V40" s="166"/>
      <c r="W40" s="5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10"/>
    </row>
    <row r="41" spans="1:36" ht="12.6" customHeight="1" x14ac:dyDescent="0.25">
      <c r="B41" s="9"/>
      <c r="C41" s="165"/>
      <c r="D41" s="166"/>
      <c r="E41" s="5"/>
      <c r="F41" s="181" t="str">
        <f>IF(VLOOKUP(A29,'BD InterCOABQ '!$A:P,14,FALSE)="","",VLOOKUP(A29,'BD InterCOABQ '!$A:P,14,FALSE))</f>
        <v/>
      </c>
      <c r="G41" s="181"/>
      <c r="H41" s="181"/>
      <c r="I41" s="181"/>
      <c r="J41" s="181"/>
      <c r="K41" s="5"/>
      <c r="L41" s="181" t="str">
        <f>IF(VLOOKUP(A29,'BD InterCOABQ '!$A:P,13,FALSE)="","",VLOOKUP(A29,'BD InterCOABQ '!$A:P,13,FALSE))</f>
        <v/>
      </c>
      <c r="M41" s="181"/>
      <c r="N41" s="181"/>
      <c r="O41" s="4"/>
      <c r="P41" s="181" t="str">
        <f>IF(VLOOKUP(A29,'BD InterCOABQ '!$A:P,15,FALSE)="","",VLOOKUP(A29,'BD InterCOABQ '!$A:P,15,FALSE))</f>
        <v/>
      </c>
      <c r="Q41" s="181"/>
      <c r="R41" s="10"/>
      <c r="S41" s="52"/>
      <c r="T41" s="9"/>
      <c r="U41" s="165"/>
      <c r="V41" s="166"/>
      <c r="W41" s="5"/>
      <c r="X41" s="181" t="str">
        <f>IF(VLOOKUP(S29,'BD InterCOABQ '!$A:AH,14,FALSE)="","",VLOOKUP(S29,'BD InterCOABQ '!$A:AH,14,FALSE))</f>
        <v/>
      </c>
      <c r="Y41" s="181"/>
      <c r="Z41" s="181"/>
      <c r="AA41" s="181"/>
      <c r="AB41" s="181"/>
      <c r="AC41" s="5"/>
      <c r="AD41" s="181" t="str">
        <f>IF(VLOOKUP(S29,'BD InterCOABQ '!$A:AH,13,FALSE)="","",VLOOKUP(S29,'BD InterCOABQ '!$A:AH,13,FALSE))</f>
        <v/>
      </c>
      <c r="AE41" s="181"/>
      <c r="AF41" s="181"/>
      <c r="AG41" s="4"/>
      <c r="AH41" s="181" t="str">
        <f>IF(VLOOKUP(S29,'BD InterCOABQ '!$A:AH,15,FALSE)="","",VLOOKUP(S29,'BD InterCOABQ '!$A:AH,15,FALSE))</f>
        <v/>
      </c>
      <c r="AI41" s="181"/>
      <c r="AJ41" s="10"/>
    </row>
    <row r="42" spans="1:36" ht="1.5" customHeight="1" x14ac:dyDescent="0.25">
      <c r="B42" s="9"/>
      <c r="C42" s="165"/>
      <c r="D42" s="166"/>
      <c r="E42" s="5"/>
      <c r="F42" s="4"/>
      <c r="G42" s="4"/>
      <c r="H42" s="4"/>
      <c r="I42" s="5"/>
      <c r="J42" s="5"/>
      <c r="K42" s="5"/>
      <c r="L42" s="4"/>
      <c r="M42" s="4"/>
      <c r="N42" s="4"/>
      <c r="O42" s="4"/>
      <c r="P42" s="4"/>
      <c r="Q42" s="4"/>
      <c r="R42" s="10"/>
      <c r="S42" s="52"/>
      <c r="T42" s="9"/>
      <c r="U42" s="165"/>
      <c r="V42" s="166"/>
      <c r="W42" s="5"/>
      <c r="X42" s="4"/>
      <c r="Y42" s="4"/>
      <c r="Z42" s="4"/>
      <c r="AA42" s="5"/>
      <c r="AB42" s="5"/>
      <c r="AC42" s="5"/>
      <c r="AD42" s="4"/>
      <c r="AE42" s="4"/>
      <c r="AF42" s="4"/>
      <c r="AG42" s="4"/>
      <c r="AH42" s="4"/>
      <c r="AI42" s="4"/>
      <c r="AJ42" s="10"/>
    </row>
    <row r="43" spans="1:36" s="21" customFormat="1" ht="6.6" customHeight="1" x14ac:dyDescent="0.25">
      <c r="A43" s="71"/>
      <c r="B43" s="25"/>
      <c r="C43" s="165"/>
      <c r="D43" s="166"/>
      <c r="E43" s="22"/>
      <c r="F43" s="157" t="s">
        <v>89</v>
      </c>
      <c r="G43" s="157"/>
      <c r="H43" s="157"/>
      <c r="I43" s="157"/>
      <c r="J43" s="157"/>
      <c r="K43" s="43"/>
      <c r="L43" s="157" t="s">
        <v>19</v>
      </c>
      <c r="M43" s="157"/>
      <c r="N43" s="157"/>
      <c r="O43" s="43"/>
      <c r="P43" s="157" t="s">
        <v>10</v>
      </c>
      <c r="Q43" s="157"/>
      <c r="R43" s="26"/>
      <c r="S43" s="56"/>
      <c r="T43" s="25"/>
      <c r="U43" s="165"/>
      <c r="V43" s="166"/>
      <c r="W43" s="22"/>
      <c r="X43" s="157" t="s">
        <v>89</v>
      </c>
      <c r="Y43" s="157"/>
      <c r="Z43" s="157"/>
      <c r="AA43" s="157"/>
      <c r="AB43" s="157"/>
      <c r="AC43" s="43"/>
      <c r="AD43" s="157" t="s">
        <v>19</v>
      </c>
      <c r="AE43" s="157"/>
      <c r="AF43" s="157"/>
      <c r="AG43" s="43"/>
      <c r="AH43" s="157" t="s">
        <v>10</v>
      </c>
      <c r="AI43" s="157"/>
      <c r="AJ43" s="26"/>
    </row>
    <row r="44" spans="1:36" ht="5.0999999999999996" customHeight="1" x14ac:dyDescent="0.25">
      <c r="B44" s="9"/>
      <c r="C44" s="165"/>
      <c r="D44" s="16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0"/>
      <c r="S44" s="52"/>
      <c r="T44" s="9"/>
      <c r="U44" s="165"/>
      <c r="V44" s="166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10"/>
    </row>
    <row r="45" spans="1:36" ht="6.6" customHeight="1" x14ac:dyDescent="0.25">
      <c r="B45" s="9"/>
      <c r="C45" s="167"/>
      <c r="D45" s="168"/>
      <c r="E45" s="27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0"/>
      <c r="S45" s="52"/>
      <c r="T45" s="9"/>
      <c r="U45" s="167"/>
      <c r="V45" s="168"/>
      <c r="W45" s="27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0"/>
    </row>
    <row r="46" spans="1:36" ht="0.95" customHeight="1" x14ac:dyDescent="0.25">
      <c r="B46" s="9"/>
      <c r="C46" s="4"/>
      <c r="D46" s="4"/>
      <c r="E46" s="27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0"/>
      <c r="S46" s="52"/>
      <c r="T46" s="9"/>
      <c r="U46" s="4"/>
      <c r="V46" s="4"/>
      <c r="W46" s="27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0"/>
    </row>
    <row r="47" spans="1:36" ht="18" customHeight="1" x14ac:dyDescent="0.25">
      <c r="B47" s="9"/>
      <c r="C47" s="183" t="str">
        <f>IF(VLOOKUP(A29,'BD InterCOABQ '!$A:P,12,FALSE)="","",VLOOKUP(A29,'BD InterCOABQ '!$A:P,12,FALSE))</f>
        <v/>
      </c>
      <c r="D47" s="184"/>
      <c r="E47" s="4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0"/>
      <c r="S47" s="52"/>
      <c r="T47" s="9"/>
      <c r="U47" s="183" t="str">
        <f>IF(VLOOKUP(S29,'BD InterCOABQ '!$A:AH,12,FALSE)="","",VLOOKUP(S29,'BD InterCOABQ '!$A:AH,12,FALSE))</f>
        <v/>
      </c>
      <c r="V47" s="184"/>
      <c r="W47" s="4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0"/>
    </row>
    <row r="48" spans="1:36" ht="5.45" customHeight="1" x14ac:dyDescent="0.25">
      <c r="B48" s="14"/>
      <c r="C48" s="185" t="s">
        <v>7</v>
      </c>
      <c r="D48" s="185"/>
      <c r="E48" s="15"/>
      <c r="F48" s="185" t="s">
        <v>20</v>
      </c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6"/>
      <c r="S48" s="52"/>
      <c r="T48" s="14"/>
      <c r="U48" s="185" t="s">
        <v>7</v>
      </c>
      <c r="V48" s="185"/>
      <c r="W48" s="15"/>
      <c r="X48" s="185" t="s">
        <v>20</v>
      </c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6"/>
    </row>
    <row r="49" spans="1:36" ht="9" customHeight="1" x14ac:dyDescent="0.25">
      <c r="S49" s="52"/>
    </row>
    <row r="50" spans="1:36" s="1" customFormat="1" ht="2.4500000000000002" customHeight="1" x14ac:dyDescent="0.25">
      <c r="A50" s="68"/>
      <c r="B50" s="6">
        <v>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8"/>
      <c r="S50" s="52"/>
      <c r="T50" s="6">
        <v>6</v>
      </c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8"/>
    </row>
    <row r="51" spans="1:36" ht="13.5" customHeight="1" x14ac:dyDescent="0.25">
      <c r="A51" s="67" t="str">
        <f>5&amp;AL$1</f>
        <v>5BF</v>
      </c>
      <c r="B51" s="9"/>
      <c r="C51" s="5"/>
      <c r="D51" s="156" t="s">
        <v>108</v>
      </c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44"/>
      <c r="R51" s="10"/>
      <c r="S51" s="53" t="str">
        <f>6&amp;$AL$1</f>
        <v>6BF</v>
      </c>
      <c r="T51" s="9"/>
      <c r="U51" s="5"/>
      <c r="V51" s="156" t="s">
        <v>108</v>
      </c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44"/>
      <c r="AJ51" s="10"/>
    </row>
    <row r="52" spans="1:36" ht="9.9499999999999993" customHeight="1" x14ac:dyDescent="0.25">
      <c r="B52" s="9"/>
      <c r="C52" s="5"/>
      <c r="D52" s="156" t="str">
        <f>$B$3</f>
        <v>Plantel 2 Amealco</v>
      </c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45"/>
      <c r="R52" s="10"/>
      <c r="S52" s="52"/>
      <c r="T52" s="9"/>
      <c r="V52" s="156" t="str">
        <f>$B$3</f>
        <v>Plantel 2 Amealco</v>
      </c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45"/>
      <c r="AJ52" s="10"/>
    </row>
    <row r="53" spans="1:36" s="3" customFormat="1" ht="9.6" customHeight="1" x14ac:dyDescent="0.2">
      <c r="A53" s="67"/>
      <c r="B53" s="11"/>
      <c r="C53" s="12"/>
      <c r="D53" s="162" t="str">
        <f>$B$4</f>
        <v>Basquetbol Femenil</v>
      </c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46"/>
      <c r="R53" s="13"/>
      <c r="S53" s="54"/>
      <c r="T53" s="11"/>
      <c r="V53" s="162" t="str">
        <f>$B$4</f>
        <v>Basquetbol Femenil</v>
      </c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46"/>
      <c r="AJ53" s="13"/>
    </row>
    <row r="54" spans="1:36" ht="2.1" customHeight="1" x14ac:dyDescent="0.25">
      <c r="B54" s="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0"/>
      <c r="S54" s="52"/>
      <c r="T54" s="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0"/>
    </row>
    <row r="55" spans="1:36" ht="13.5" customHeight="1" x14ac:dyDescent="0.25">
      <c r="B55" s="9"/>
      <c r="C55" s="163"/>
      <c r="D55" s="164"/>
      <c r="E55" s="5"/>
      <c r="F55" s="169" t="str">
        <f>VLOOKUP(A51,'BD InterCOABQ '!$A:P,8,FALSE)&amp;" "&amp;VLOOKUP(A51,'BD InterCOABQ '!$A:P,9,FALSE)&amp;" "&amp;VLOOKUP(A51,'BD InterCOABQ '!$A:P,7,FALSE)</f>
        <v xml:space="preserve">  </v>
      </c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1"/>
      <c r="R55" s="10"/>
      <c r="S55" s="52"/>
      <c r="T55" s="9"/>
      <c r="U55" s="163"/>
      <c r="V55" s="164"/>
      <c r="W55" s="5"/>
      <c r="X55" s="169" t="str">
        <f>VLOOKUP(S51,'BD InterCOABQ '!$A:AH,8,FALSE)&amp;" "&amp;VLOOKUP(S51,'BD InterCOABQ '!$A:AH,9,FALSE)&amp;" "&amp;VLOOKUP(S51,'BD InterCOABQ '!$A:AH,7,FALSE)</f>
        <v xml:space="preserve">  </v>
      </c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1"/>
      <c r="AJ55" s="10"/>
    </row>
    <row r="56" spans="1:36" ht="13.5" customHeight="1" x14ac:dyDescent="0.25">
      <c r="B56" s="9"/>
      <c r="C56" s="165"/>
      <c r="D56" s="166"/>
      <c r="E56" s="5"/>
      <c r="F56" s="172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4"/>
      <c r="R56" s="10"/>
      <c r="S56" s="52"/>
      <c r="T56" s="9"/>
      <c r="U56" s="165"/>
      <c r="V56" s="166"/>
      <c r="W56" s="5"/>
      <c r="X56" s="172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4"/>
      <c r="AJ56" s="10"/>
    </row>
    <row r="57" spans="1:36" s="20" customFormat="1" ht="6.6" customHeight="1" x14ac:dyDescent="0.25">
      <c r="A57" s="70"/>
      <c r="B57" s="18"/>
      <c r="C57" s="165"/>
      <c r="D57" s="166"/>
      <c r="E57" s="17"/>
      <c r="F57" s="157" t="s">
        <v>17</v>
      </c>
      <c r="G57" s="157"/>
      <c r="H57" s="157"/>
      <c r="I57" s="157"/>
      <c r="J57" s="157"/>
      <c r="K57" s="43"/>
      <c r="L57" s="157" t="s">
        <v>18</v>
      </c>
      <c r="M57" s="157"/>
      <c r="N57" s="157"/>
      <c r="O57" s="43"/>
      <c r="P57" s="157" t="s">
        <v>4</v>
      </c>
      <c r="Q57" s="157"/>
      <c r="R57" s="24"/>
      <c r="S57" s="55"/>
      <c r="T57" s="18"/>
      <c r="U57" s="165"/>
      <c r="V57" s="166"/>
      <c r="W57" s="17"/>
      <c r="X57" s="157" t="s">
        <v>17</v>
      </c>
      <c r="Y57" s="157"/>
      <c r="Z57" s="157"/>
      <c r="AA57" s="157"/>
      <c r="AB57" s="157"/>
      <c r="AC57" s="43"/>
      <c r="AD57" s="157" t="s">
        <v>18</v>
      </c>
      <c r="AE57" s="157"/>
      <c r="AF57" s="157"/>
      <c r="AG57" s="43"/>
      <c r="AH57" s="157" t="s">
        <v>4</v>
      </c>
      <c r="AI57" s="157"/>
      <c r="AJ57" s="24"/>
    </row>
    <row r="58" spans="1:36" ht="2.4500000000000002" customHeight="1" x14ac:dyDescent="0.25">
      <c r="B58" s="9"/>
      <c r="C58" s="165"/>
      <c r="D58" s="16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10"/>
      <c r="S58" s="52"/>
      <c r="T58" s="9"/>
      <c r="U58" s="165"/>
      <c r="V58" s="166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10"/>
    </row>
    <row r="59" spans="1:36" ht="12.95" customHeight="1" x14ac:dyDescent="0.25">
      <c r="B59" s="9"/>
      <c r="C59" s="165"/>
      <c r="D59" s="166"/>
      <c r="E59" s="5"/>
      <c r="F59" s="158" t="str">
        <f>IF(VLOOKUP(A51,'BD InterCOABQ '!$A:P,11,FALSE)="","",VLOOKUP(A51,'BD InterCOABQ '!$A:P,11,FALSE))</f>
        <v/>
      </c>
      <c r="G59" s="159"/>
      <c r="H59" s="159"/>
      <c r="I59" s="159"/>
      <c r="J59" s="159"/>
      <c r="K59" s="159"/>
      <c r="L59" s="160"/>
      <c r="M59" s="29"/>
      <c r="N59" s="161" t="str">
        <f>IF(VLOOKUP(A51,'BD InterCOABQ '!$A:P,10,FALSE)="","",VLOOKUP(A51,'BD InterCOABQ '!$A:P,10,FALSE))</f>
        <v/>
      </c>
      <c r="O59" s="161"/>
      <c r="P59" s="161"/>
      <c r="Q59" s="161"/>
      <c r="R59" s="10"/>
      <c r="S59" s="52"/>
      <c r="T59" s="9"/>
      <c r="U59" s="165"/>
      <c r="V59" s="166"/>
      <c r="W59" s="5"/>
      <c r="X59" s="158" t="str">
        <f>IF(VLOOKUP(S51,'BD InterCOABQ '!$A:AH,11,FALSE)="","",VLOOKUP(S51,'BD InterCOABQ '!$A:AH,11,FALSE))</f>
        <v/>
      </c>
      <c r="Y59" s="159"/>
      <c r="Z59" s="159"/>
      <c r="AA59" s="159"/>
      <c r="AB59" s="159"/>
      <c r="AC59" s="159"/>
      <c r="AD59" s="160"/>
      <c r="AE59" s="29"/>
      <c r="AF59" s="161" t="str">
        <f>IF(VLOOKUP(S51,'BD InterCOABQ '!$A:AH,10,FALSE)="","",VLOOKUP(S51,'BD InterCOABQ '!$A:AH,10,FALSE))</f>
        <v/>
      </c>
      <c r="AG59" s="161"/>
      <c r="AH59" s="161"/>
      <c r="AI59" s="161"/>
      <c r="AJ59" s="10"/>
    </row>
    <row r="60" spans="1:36" ht="0.95" customHeight="1" x14ac:dyDescent="0.25">
      <c r="B60" s="9"/>
      <c r="C60" s="165"/>
      <c r="D60" s="166"/>
      <c r="E60" s="5"/>
      <c r="F60" s="5"/>
      <c r="G60" s="5"/>
      <c r="H60" s="5"/>
      <c r="I60" s="5"/>
      <c r="J60" s="5"/>
      <c r="K60" s="5"/>
      <c r="L60" s="4"/>
      <c r="M60" s="4"/>
      <c r="N60" s="4"/>
      <c r="O60" s="4"/>
      <c r="P60" s="4"/>
      <c r="Q60" s="4"/>
      <c r="R60" s="10"/>
      <c r="S60" s="52"/>
      <c r="T60" s="9"/>
      <c r="U60" s="165"/>
      <c r="V60" s="166"/>
      <c r="W60" s="5"/>
      <c r="X60" s="5"/>
      <c r="Y60" s="5"/>
      <c r="Z60" s="5"/>
      <c r="AA60" s="5"/>
      <c r="AB60" s="5"/>
      <c r="AC60" s="5"/>
      <c r="AD60" s="4"/>
      <c r="AE60" s="4"/>
      <c r="AF60" s="4"/>
      <c r="AG60" s="4"/>
      <c r="AH60" s="4"/>
      <c r="AI60" s="4"/>
      <c r="AJ60" s="10"/>
    </row>
    <row r="61" spans="1:36" s="3" customFormat="1" ht="6.6" customHeight="1" x14ac:dyDescent="0.2">
      <c r="A61" s="67"/>
      <c r="B61" s="11"/>
      <c r="C61" s="165"/>
      <c r="D61" s="166"/>
      <c r="E61" s="12"/>
      <c r="F61" s="157" t="s">
        <v>0</v>
      </c>
      <c r="G61" s="157"/>
      <c r="H61" s="157"/>
      <c r="I61" s="157"/>
      <c r="J61" s="157"/>
      <c r="K61" s="157"/>
      <c r="L61" s="157"/>
      <c r="M61" s="28"/>
      <c r="N61" s="157" t="s">
        <v>9</v>
      </c>
      <c r="O61" s="157"/>
      <c r="P61" s="157"/>
      <c r="Q61" s="157"/>
      <c r="R61" s="13"/>
      <c r="S61" s="54"/>
      <c r="T61" s="11"/>
      <c r="U61" s="165"/>
      <c r="V61" s="166"/>
      <c r="W61" s="12"/>
      <c r="X61" s="157" t="s">
        <v>0</v>
      </c>
      <c r="Y61" s="157"/>
      <c r="Z61" s="157"/>
      <c r="AA61" s="157"/>
      <c r="AB61" s="157"/>
      <c r="AC61" s="157"/>
      <c r="AD61" s="157"/>
      <c r="AE61" s="28"/>
      <c r="AF61" s="157" t="s">
        <v>9</v>
      </c>
      <c r="AG61" s="157"/>
      <c r="AH61" s="157"/>
      <c r="AI61" s="157"/>
      <c r="AJ61" s="13"/>
    </row>
    <row r="62" spans="1:36" ht="0.95" customHeight="1" x14ac:dyDescent="0.25">
      <c r="B62" s="9"/>
      <c r="C62" s="165"/>
      <c r="D62" s="166"/>
      <c r="E62" s="5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10"/>
      <c r="S62" s="52"/>
      <c r="T62" s="9"/>
      <c r="U62" s="165"/>
      <c r="V62" s="166"/>
      <c r="W62" s="5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10"/>
    </row>
    <row r="63" spans="1:36" ht="12.6" customHeight="1" x14ac:dyDescent="0.25">
      <c r="B63" s="9"/>
      <c r="C63" s="165"/>
      <c r="D63" s="166"/>
      <c r="E63" s="5"/>
      <c r="F63" s="181" t="str">
        <f>IF(VLOOKUP(A51,'BD InterCOABQ '!$A:P,14,FALSE)="","",VLOOKUP(A51,'BD InterCOABQ '!$A:P,14,FALSE))</f>
        <v/>
      </c>
      <c r="G63" s="181"/>
      <c r="H63" s="181"/>
      <c r="I63" s="181"/>
      <c r="J63" s="181"/>
      <c r="K63" s="5"/>
      <c r="L63" s="181" t="str">
        <f>IF(VLOOKUP(A51,'BD InterCOABQ '!$A:P,13,FALSE)="","",VLOOKUP(A51,'BD InterCOABQ '!$A:P,13,FALSE))</f>
        <v/>
      </c>
      <c r="M63" s="181"/>
      <c r="N63" s="181"/>
      <c r="O63" s="4"/>
      <c r="P63" s="181" t="str">
        <f>IF(VLOOKUP(A51,'BD InterCOABQ '!$A:P,15,FALSE)="","",VLOOKUP(A51,'BD InterCOABQ '!$A:P,15,FALSE))</f>
        <v/>
      </c>
      <c r="Q63" s="181"/>
      <c r="R63" s="10"/>
      <c r="S63" s="52"/>
      <c r="T63" s="9"/>
      <c r="U63" s="165"/>
      <c r="V63" s="166"/>
      <c r="W63" s="5"/>
      <c r="X63" s="181" t="str">
        <f>IF(VLOOKUP(S51,'BD InterCOABQ '!$A:AH,14,FALSE)="","",VLOOKUP(S51,'BD InterCOABQ '!$A:AH,14,FALSE))</f>
        <v/>
      </c>
      <c r="Y63" s="181"/>
      <c r="Z63" s="181"/>
      <c r="AA63" s="181"/>
      <c r="AB63" s="181"/>
      <c r="AC63" s="5"/>
      <c r="AD63" s="181" t="str">
        <f>IF(VLOOKUP(S51,'BD InterCOABQ '!$A:AH,13,FALSE)="","",VLOOKUP(S51,'BD InterCOABQ '!$A:AH,13,FALSE))</f>
        <v/>
      </c>
      <c r="AE63" s="181"/>
      <c r="AF63" s="181"/>
      <c r="AG63" s="4"/>
      <c r="AH63" s="181" t="str">
        <f>IF(VLOOKUP(S51,'BD InterCOABQ '!$A:AH,15,FALSE)="","",VLOOKUP(S51,'BD InterCOABQ '!$A:AH,15,FALSE))</f>
        <v/>
      </c>
      <c r="AI63" s="181"/>
      <c r="AJ63" s="10"/>
    </row>
    <row r="64" spans="1:36" ht="1.5" customHeight="1" x14ac:dyDescent="0.25">
      <c r="B64" s="9"/>
      <c r="C64" s="165"/>
      <c r="D64" s="166"/>
      <c r="E64" s="5"/>
      <c r="F64" s="4"/>
      <c r="G64" s="4"/>
      <c r="H64" s="4"/>
      <c r="I64" s="5"/>
      <c r="J64" s="5"/>
      <c r="K64" s="5"/>
      <c r="L64" s="4"/>
      <c r="M64" s="4"/>
      <c r="N64" s="4"/>
      <c r="O64" s="4"/>
      <c r="P64" s="4"/>
      <c r="Q64" s="4"/>
      <c r="R64" s="10"/>
      <c r="S64" s="52"/>
      <c r="T64" s="9"/>
      <c r="U64" s="165"/>
      <c r="V64" s="166"/>
      <c r="W64" s="5"/>
      <c r="X64" s="4"/>
      <c r="Y64" s="4"/>
      <c r="Z64" s="4"/>
      <c r="AA64" s="5"/>
      <c r="AB64" s="5"/>
      <c r="AC64" s="5"/>
      <c r="AD64" s="4"/>
      <c r="AE64" s="4"/>
      <c r="AF64" s="4"/>
      <c r="AG64" s="4"/>
      <c r="AH64" s="4"/>
      <c r="AI64" s="4"/>
      <c r="AJ64" s="10"/>
    </row>
    <row r="65" spans="1:36" s="21" customFormat="1" ht="6.6" customHeight="1" x14ac:dyDescent="0.25">
      <c r="A65" s="71"/>
      <c r="B65" s="25"/>
      <c r="C65" s="165"/>
      <c r="D65" s="166"/>
      <c r="E65" s="22"/>
      <c r="F65" s="157" t="s">
        <v>89</v>
      </c>
      <c r="G65" s="157"/>
      <c r="H65" s="157"/>
      <c r="I65" s="157"/>
      <c r="J65" s="157"/>
      <c r="K65" s="43"/>
      <c r="L65" s="157" t="s">
        <v>19</v>
      </c>
      <c r="M65" s="157"/>
      <c r="N65" s="157"/>
      <c r="O65" s="43"/>
      <c r="P65" s="157" t="s">
        <v>10</v>
      </c>
      <c r="Q65" s="157"/>
      <c r="R65" s="26"/>
      <c r="S65" s="56"/>
      <c r="T65" s="25"/>
      <c r="U65" s="165"/>
      <c r="V65" s="166"/>
      <c r="W65" s="22"/>
      <c r="X65" s="157" t="s">
        <v>89</v>
      </c>
      <c r="Y65" s="157"/>
      <c r="Z65" s="157"/>
      <c r="AA65" s="157"/>
      <c r="AB65" s="157"/>
      <c r="AC65" s="43"/>
      <c r="AD65" s="157" t="s">
        <v>19</v>
      </c>
      <c r="AE65" s="157"/>
      <c r="AF65" s="157"/>
      <c r="AG65" s="43"/>
      <c r="AH65" s="157" t="s">
        <v>10</v>
      </c>
      <c r="AI65" s="157"/>
      <c r="AJ65" s="26"/>
    </row>
    <row r="66" spans="1:36" ht="5.0999999999999996" customHeight="1" x14ac:dyDescent="0.25">
      <c r="B66" s="9"/>
      <c r="C66" s="165"/>
      <c r="D66" s="16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10"/>
      <c r="S66" s="52"/>
      <c r="T66" s="9"/>
      <c r="U66" s="165"/>
      <c r="V66" s="166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10"/>
    </row>
    <row r="67" spans="1:36" ht="6.6" customHeight="1" x14ac:dyDescent="0.25">
      <c r="B67" s="9"/>
      <c r="C67" s="167"/>
      <c r="D67" s="168"/>
      <c r="E67" s="27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0"/>
      <c r="S67" s="52"/>
      <c r="T67" s="9"/>
      <c r="U67" s="167"/>
      <c r="V67" s="168"/>
      <c r="W67" s="27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0"/>
    </row>
    <row r="68" spans="1:36" ht="0.95" customHeight="1" x14ac:dyDescent="0.25">
      <c r="B68" s="9"/>
      <c r="C68" s="4"/>
      <c r="D68" s="4"/>
      <c r="E68" s="27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0"/>
      <c r="S68" s="52"/>
      <c r="T68" s="9"/>
      <c r="U68" s="4"/>
      <c r="V68" s="4"/>
      <c r="W68" s="27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0"/>
    </row>
    <row r="69" spans="1:36" ht="18" customHeight="1" x14ac:dyDescent="0.25">
      <c r="B69" s="9"/>
      <c r="C69" s="183" t="str">
        <f>IF(VLOOKUP(A51,'BD InterCOABQ '!$A:P,12,FALSE)="","",VLOOKUP(A51,'BD InterCOABQ '!$A:P,12,FALSE))</f>
        <v/>
      </c>
      <c r="D69" s="184"/>
      <c r="E69" s="4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0"/>
      <c r="S69" s="52"/>
      <c r="T69" s="9"/>
      <c r="U69" s="183" t="str">
        <f>IF(VLOOKUP(S51,'BD InterCOABQ '!$A:AH,12,FALSE)="","",VLOOKUP(S51,'BD InterCOABQ '!$A:AH,12,FALSE))</f>
        <v/>
      </c>
      <c r="V69" s="184"/>
      <c r="W69" s="4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0"/>
    </row>
    <row r="70" spans="1:36" ht="5.45" customHeight="1" x14ac:dyDescent="0.25">
      <c r="B70" s="14"/>
      <c r="C70" s="185" t="s">
        <v>7</v>
      </c>
      <c r="D70" s="185"/>
      <c r="E70" s="15"/>
      <c r="F70" s="185" t="s">
        <v>20</v>
      </c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6"/>
      <c r="S70" s="52"/>
      <c r="T70" s="14"/>
      <c r="U70" s="185" t="s">
        <v>7</v>
      </c>
      <c r="V70" s="185"/>
      <c r="W70" s="15"/>
      <c r="X70" s="185" t="s">
        <v>20</v>
      </c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6"/>
    </row>
    <row r="71" spans="1:36" ht="9" customHeight="1" x14ac:dyDescent="0.25">
      <c r="S71" s="52"/>
    </row>
    <row r="72" spans="1:36" s="1" customFormat="1" ht="2.4500000000000002" customHeight="1" x14ac:dyDescent="0.25">
      <c r="A72" s="68"/>
      <c r="B72" s="6">
        <v>7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8"/>
      <c r="S72" s="52"/>
      <c r="T72" s="6">
        <v>8</v>
      </c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8"/>
    </row>
    <row r="73" spans="1:36" ht="13.5" customHeight="1" x14ac:dyDescent="0.25">
      <c r="A73" s="67" t="str">
        <f>7&amp;AL$1</f>
        <v>7BF</v>
      </c>
      <c r="B73" s="9"/>
      <c r="C73" s="5"/>
      <c r="D73" s="156" t="s">
        <v>108</v>
      </c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44"/>
      <c r="R73" s="10"/>
      <c r="S73" s="53" t="str">
        <f>8&amp;$AL$1</f>
        <v>8BF</v>
      </c>
      <c r="T73" s="9"/>
      <c r="U73" s="5"/>
      <c r="V73" s="156" t="s">
        <v>108</v>
      </c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44"/>
      <c r="AJ73" s="10"/>
    </row>
    <row r="74" spans="1:36" ht="9.9499999999999993" customHeight="1" x14ac:dyDescent="0.25">
      <c r="B74" s="9"/>
      <c r="D74" s="156" t="str">
        <f>$B$3</f>
        <v>Plantel 2 Amealco</v>
      </c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45"/>
      <c r="R74" s="10"/>
      <c r="S74" s="52"/>
      <c r="T74" s="9"/>
      <c r="V74" s="156" t="str">
        <f>$B$3</f>
        <v>Plantel 2 Amealco</v>
      </c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45"/>
      <c r="AJ74" s="10"/>
    </row>
    <row r="75" spans="1:36" s="3" customFormat="1" ht="9.6" customHeight="1" x14ac:dyDescent="0.2">
      <c r="A75" s="67"/>
      <c r="B75" s="11"/>
      <c r="D75" s="162" t="str">
        <f>$B$4</f>
        <v>Basquetbol Femenil</v>
      </c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46"/>
      <c r="R75" s="13"/>
      <c r="S75" s="54"/>
      <c r="T75" s="11"/>
      <c r="V75" s="162" t="str">
        <f>$B$4</f>
        <v>Basquetbol Femenil</v>
      </c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46"/>
      <c r="AJ75" s="13"/>
    </row>
    <row r="76" spans="1:36" ht="2.1" customHeight="1" x14ac:dyDescent="0.25">
      <c r="B76" s="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0"/>
      <c r="S76" s="52"/>
      <c r="T76" s="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0"/>
    </row>
    <row r="77" spans="1:36" ht="13.5" customHeight="1" x14ac:dyDescent="0.25">
      <c r="B77" s="9"/>
      <c r="C77" s="163"/>
      <c r="D77" s="164"/>
      <c r="E77" s="5"/>
      <c r="F77" s="169" t="str">
        <f>VLOOKUP(A73,'BD InterCOABQ '!$A:P,8,FALSE)&amp;" "&amp;VLOOKUP(A73,'BD InterCOABQ '!$A:P,9,FALSE)&amp;" "&amp;VLOOKUP(A73,'BD InterCOABQ '!$A:P,7,FALSE)</f>
        <v xml:space="preserve">  </v>
      </c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1"/>
      <c r="R77" s="10"/>
      <c r="S77" s="52"/>
      <c r="T77" s="9"/>
      <c r="U77" s="163"/>
      <c r="V77" s="164"/>
      <c r="W77" s="5"/>
      <c r="X77" s="169" t="str">
        <f>VLOOKUP(S73,'BD InterCOABQ '!$A:AH,8,FALSE)&amp;" "&amp;VLOOKUP(S73,'BD InterCOABQ '!$A:AH,9,FALSE)&amp;" "&amp;VLOOKUP(S73,'BD InterCOABQ '!$A:AH,7,FALSE)</f>
        <v xml:space="preserve">  </v>
      </c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1"/>
      <c r="AJ77" s="10"/>
    </row>
    <row r="78" spans="1:36" ht="13.5" customHeight="1" x14ac:dyDescent="0.25">
      <c r="B78" s="9"/>
      <c r="C78" s="165"/>
      <c r="D78" s="166"/>
      <c r="E78" s="5"/>
      <c r="F78" s="172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4"/>
      <c r="R78" s="10"/>
      <c r="S78" s="52"/>
      <c r="T78" s="9"/>
      <c r="U78" s="165"/>
      <c r="V78" s="166"/>
      <c r="W78" s="5"/>
      <c r="X78" s="172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4"/>
      <c r="AJ78" s="10"/>
    </row>
    <row r="79" spans="1:36" s="20" customFormat="1" ht="6.6" customHeight="1" x14ac:dyDescent="0.25">
      <c r="A79" s="70"/>
      <c r="B79" s="18"/>
      <c r="C79" s="165"/>
      <c r="D79" s="166"/>
      <c r="E79" s="17"/>
      <c r="F79" s="157" t="s">
        <v>17</v>
      </c>
      <c r="G79" s="157"/>
      <c r="H79" s="157"/>
      <c r="I79" s="157"/>
      <c r="J79" s="157"/>
      <c r="K79" s="43"/>
      <c r="L79" s="157" t="s">
        <v>18</v>
      </c>
      <c r="M79" s="157"/>
      <c r="N79" s="157"/>
      <c r="O79" s="43"/>
      <c r="P79" s="157" t="s">
        <v>4</v>
      </c>
      <c r="Q79" s="157"/>
      <c r="R79" s="24"/>
      <c r="S79" s="55"/>
      <c r="T79" s="18"/>
      <c r="U79" s="165"/>
      <c r="V79" s="166"/>
      <c r="W79" s="17"/>
      <c r="X79" s="157" t="s">
        <v>17</v>
      </c>
      <c r="Y79" s="157"/>
      <c r="Z79" s="157"/>
      <c r="AA79" s="157"/>
      <c r="AB79" s="157"/>
      <c r="AC79" s="43"/>
      <c r="AD79" s="157" t="s">
        <v>18</v>
      </c>
      <c r="AE79" s="157"/>
      <c r="AF79" s="157"/>
      <c r="AG79" s="43"/>
      <c r="AH79" s="157" t="s">
        <v>4</v>
      </c>
      <c r="AI79" s="157"/>
      <c r="AJ79" s="24"/>
    </row>
    <row r="80" spans="1:36" ht="2.4500000000000002" customHeight="1" x14ac:dyDescent="0.25">
      <c r="B80" s="9"/>
      <c r="C80" s="165"/>
      <c r="D80" s="16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0"/>
      <c r="S80" s="52"/>
      <c r="T80" s="9"/>
      <c r="U80" s="165"/>
      <c r="V80" s="166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10"/>
    </row>
    <row r="81" spans="1:36" ht="12.95" customHeight="1" x14ac:dyDescent="0.25">
      <c r="B81" s="9"/>
      <c r="C81" s="165"/>
      <c r="D81" s="166"/>
      <c r="E81" s="5"/>
      <c r="F81" s="158" t="str">
        <f>IF(VLOOKUP(A73,'BD InterCOABQ '!$A:P,11,FALSE)="","",VLOOKUP(A73,'BD InterCOABQ '!$A:P,11,FALSE))</f>
        <v/>
      </c>
      <c r="G81" s="159"/>
      <c r="H81" s="159"/>
      <c r="I81" s="159"/>
      <c r="J81" s="159"/>
      <c r="K81" s="159"/>
      <c r="L81" s="160"/>
      <c r="M81" s="29"/>
      <c r="N81" s="161" t="str">
        <f>IF(VLOOKUP(A73,'BD InterCOABQ '!$A:P,10,FALSE)="","",VLOOKUP(A73,'BD InterCOABQ '!$A:P,10,FALSE))</f>
        <v/>
      </c>
      <c r="O81" s="161"/>
      <c r="P81" s="161"/>
      <c r="Q81" s="161"/>
      <c r="R81" s="10"/>
      <c r="S81" s="52"/>
      <c r="T81" s="9"/>
      <c r="U81" s="165"/>
      <c r="V81" s="166"/>
      <c r="W81" s="5"/>
      <c r="X81" s="158" t="str">
        <f>IF(VLOOKUP(S73,'BD InterCOABQ '!$A:AH,11,FALSE)="","",VLOOKUP(S73,'BD InterCOABQ '!$A:AH,11,FALSE))</f>
        <v/>
      </c>
      <c r="Y81" s="159"/>
      <c r="Z81" s="159"/>
      <c r="AA81" s="159"/>
      <c r="AB81" s="159"/>
      <c r="AC81" s="159"/>
      <c r="AD81" s="160"/>
      <c r="AE81" s="29"/>
      <c r="AF81" s="161" t="str">
        <f>IF(VLOOKUP(S73,'BD InterCOABQ '!$A:AH,10,FALSE)="","",VLOOKUP(S73,'BD InterCOABQ '!$A:AH,10,FALSE))</f>
        <v/>
      </c>
      <c r="AG81" s="161"/>
      <c r="AH81" s="161"/>
      <c r="AI81" s="161"/>
      <c r="AJ81" s="10"/>
    </row>
    <row r="82" spans="1:36" ht="0.95" customHeight="1" x14ac:dyDescent="0.25">
      <c r="B82" s="9"/>
      <c r="C82" s="165"/>
      <c r="D82" s="166"/>
      <c r="E82" s="5"/>
      <c r="F82" s="5"/>
      <c r="G82" s="5"/>
      <c r="H82" s="5"/>
      <c r="I82" s="5"/>
      <c r="J82" s="5"/>
      <c r="K82" s="5"/>
      <c r="L82" s="4"/>
      <c r="M82" s="4"/>
      <c r="N82" s="4"/>
      <c r="O82" s="4"/>
      <c r="P82" s="4"/>
      <c r="Q82" s="4"/>
      <c r="R82" s="10"/>
      <c r="S82" s="52"/>
      <c r="T82" s="9"/>
      <c r="U82" s="165"/>
      <c r="V82" s="166"/>
      <c r="W82" s="5"/>
      <c r="X82" s="5"/>
      <c r="Y82" s="5"/>
      <c r="Z82" s="5"/>
      <c r="AA82" s="5"/>
      <c r="AB82" s="5"/>
      <c r="AC82" s="5"/>
      <c r="AD82" s="4"/>
      <c r="AE82" s="4"/>
      <c r="AF82" s="4"/>
      <c r="AG82" s="4"/>
      <c r="AH82" s="4"/>
      <c r="AI82" s="4"/>
      <c r="AJ82" s="10"/>
    </row>
    <row r="83" spans="1:36" s="3" customFormat="1" ht="6.6" customHeight="1" x14ac:dyDescent="0.2">
      <c r="A83" s="67"/>
      <c r="B83" s="11"/>
      <c r="C83" s="165"/>
      <c r="D83" s="166"/>
      <c r="E83" s="12"/>
      <c r="F83" s="157" t="s">
        <v>0</v>
      </c>
      <c r="G83" s="157"/>
      <c r="H83" s="157"/>
      <c r="I83" s="157"/>
      <c r="J83" s="157"/>
      <c r="K83" s="157"/>
      <c r="L83" s="157"/>
      <c r="M83" s="28"/>
      <c r="N83" s="157" t="s">
        <v>9</v>
      </c>
      <c r="O83" s="157"/>
      <c r="P83" s="157"/>
      <c r="Q83" s="157"/>
      <c r="R83" s="13"/>
      <c r="S83" s="54"/>
      <c r="T83" s="11"/>
      <c r="U83" s="165"/>
      <c r="V83" s="166"/>
      <c r="W83" s="12"/>
      <c r="X83" s="157" t="s">
        <v>0</v>
      </c>
      <c r="Y83" s="157"/>
      <c r="Z83" s="157"/>
      <c r="AA83" s="157"/>
      <c r="AB83" s="157"/>
      <c r="AC83" s="157"/>
      <c r="AD83" s="157"/>
      <c r="AE83" s="28"/>
      <c r="AF83" s="157" t="s">
        <v>9</v>
      </c>
      <c r="AG83" s="157"/>
      <c r="AH83" s="157"/>
      <c r="AI83" s="157"/>
      <c r="AJ83" s="13"/>
    </row>
    <row r="84" spans="1:36" ht="0.95" customHeight="1" x14ac:dyDescent="0.25">
      <c r="B84" s="9"/>
      <c r="C84" s="165"/>
      <c r="D84" s="166"/>
      <c r="E84" s="5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10"/>
      <c r="S84" s="52"/>
      <c r="T84" s="9"/>
      <c r="U84" s="165"/>
      <c r="V84" s="166"/>
      <c r="W84" s="5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10"/>
    </row>
    <row r="85" spans="1:36" ht="12.6" customHeight="1" x14ac:dyDescent="0.25">
      <c r="B85" s="9"/>
      <c r="C85" s="165"/>
      <c r="D85" s="166"/>
      <c r="E85" s="5"/>
      <c r="F85" s="181" t="str">
        <f>IF(VLOOKUP(A73,'BD InterCOABQ '!$A:P,14,FALSE)="","",VLOOKUP(A73,'BD InterCOABQ '!$A:P,14,FALSE))</f>
        <v/>
      </c>
      <c r="G85" s="181"/>
      <c r="H85" s="181"/>
      <c r="I85" s="181"/>
      <c r="J85" s="181"/>
      <c r="K85" s="5"/>
      <c r="L85" s="181" t="str">
        <f>IF(VLOOKUP(A73,'BD InterCOABQ '!$A:P,13,FALSE)="","",VLOOKUP(A73,'BD InterCOABQ '!$A:P,13,FALSE))</f>
        <v/>
      </c>
      <c r="M85" s="181"/>
      <c r="N85" s="181"/>
      <c r="O85" s="4"/>
      <c r="P85" s="181" t="str">
        <f>IF(VLOOKUP(A73,'BD InterCOABQ '!$A:P,15,FALSE)="","",VLOOKUP(A73,'BD InterCOABQ '!$A:P,15,FALSE))</f>
        <v/>
      </c>
      <c r="Q85" s="181"/>
      <c r="R85" s="10"/>
      <c r="S85" s="52"/>
      <c r="T85" s="9"/>
      <c r="U85" s="165"/>
      <c r="V85" s="166"/>
      <c r="W85" s="5"/>
      <c r="X85" s="181" t="str">
        <f>IF(VLOOKUP(S73,'BD InterCOABQ '!$A:AH,14,FALSE)="","",VLOOKUP(S73,'BD InterCOABQ '!$A:AH,14,FALSE))</f>
        <v/>
      </c>
      <c r="Y85" s="181"/>
      <c r="Z85" s="181"/>
      <c r="AA85" s="181"/>
      <c r="AB85" s="181"/>
      <c r="AC85" s="5"/>
      <c r="AD85" s="181" t="str">
        <f>IF(VLOOKUP(S73,'BD InterCOABQ '!$A:AH,13,FALSE)="","",VLOOKUP(S73,'BD InterCOABQ '!$A:AH,13,FALSE))</f>
        <v/>
      </c>
      <c r="AE85" s="181"/>
      <c r="AF85" s="181"/>
      <c r="AG85" s="4"/>
      <c r="AH85" s="181" t="str">
        <f>IF(VLOOKUP(S73,'BD InterCOABQ '!$A:AH,15,FALSE)="","",VLOOKUP(S73,'BD InterCOABQ '!$A:AH,15,FALSE))</f>
        <v/>
      </c>
      <c r="AI85" s="181"/>
      <c r="AJ85" s="10"/>
    </row>
    <row r="86" spans="1:36" ht="1.5" customHeight="1" x14ac:dyDescent="0.25">
      <c r="B86" s="9"/>
      <c r="C86" s="165"/>
      <c r="D86" s="166"/>
      <c r="E86" s="5"/>
      <c r="F86" s="4"/>
      <c r="G86" s="4"/>
      <c r="H86" s="4"/>
      <c r="I86" s="5"/>
      <c r="J86" s="5"/>
      <c r="K86" s="5"/>
      <c r="L86" s="4"/>
      <c r="M86" s="4"/>
      <c r="N86" s="4"/>
      <c r="O86" s="4"/>
      <c r="P86" s="4"/>
      <c r="Q86" s="4"/>
      <c r="R86" s="10"/>
      <c r="S86" s="52"/>
      <c r="T86" s="9"/>
      <c r="U86" s="165"/>
      <c r="V86" s="166"/>
      <c r="W86" s="5"/>
      <c r="X86" s="4"/>
      <c r="Y86" s="4"/>
      <c r="Z86" s="4"/>
      <c r="AA86" s="5"/>
      <c r="AB86" s="5"/>
      <c r="AC86" s="5"/>
      <c r="AD86" s="4"/>
      <c r="AE86" s="4"/>
      <c r="AF86" s="4"/>
      <c r="AG86" s="4"/>
      <c r="AH86" s="4"/>
      <c r="AI86" s="4"/>
      <c r="AJ86" s="10"/>
    </row>
    <row r="87" spans="1:36" s="21" customFormat="1" ht="6.6" customHeight="1" x14ac:dyDescent="0.25">
      <c r="A87" s="71"/>
      <c r="B87" s="25"/>
      <c r="C87" s="165"/>
      <c r="D87" s="166"/>
      <c r="E87" s="22"/>
      <c r="F87" s="157" t="s">
        <v>89</v>
      </c>
      <c r="G87" s="157"/>
      <c r="H87" s="157"/>
      <c r="I87" s="157"/>
      <c r="J87" s="157"/>
      <c r="K87" s="43"/>
      <c r="L87" s="157" t="s">
        <v>19</v>
      </c>
      <c r="M87" s="157"/>
      <c r="N87" s="157"/>
      <c r="O87" s="43"/>
      <c r="P87" s="157" t="s">
        <v>10</v>
      </c>
      <c r="Q87" s="157"/>
      <c r="R87" s="26"/>
      <c r="S87" s="56"/>
      <c r="T87" s="25"/>
      <c r="U87" s="165"/>
      <c r="V87" s="166"/>
      <c r="W87" s="22"/>
      <c r="X87" s="157" t="s">
        <v>89</v>
      </c>
      <c r="Y87" s="157"/>
      <c r="Z87" s="157"/>
      <c r="AA87" s="157"/>
      <c r="AB87" s="157"/>
      <c r="AC87" s="43"/>
      <c r="AD87" s="157" t="s">
        <v>19</v>
      </c>
      <c r="AE87" s="157"/>
      <c r="AF87" s="157"/>
      <c r="AG87" s="43"/>
      <c r="AH87" s="157" t="s">
        <v>10</v>
      </c>
      <c r="AI87" s="157"/>
      <c r="AJ87" s="26"/>
    </row>
    <row r="88" spans="1:36" ht="5.0999999999999996" customHeight="1" x14ac:dyDescent="0.25">
      <c r="B88" s="9"/>
      <c r="C88" s="165"/>
      <c r="D88" s="16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0"/>
      <c r="S88" s="52"/>
      <c r="T88" s="9"/>
      <c r="U88" s="165"/>
      <c r="V88" s="166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10"/>
    </row>
    <row r="89" spans="1:36" ht="6.6" customHeight="1" x14ac:dyDescent="0.25">
      <c r="B89" s="9"/>
      <c r="C89" s="167"/>
      <c r="D89" s="168"/>
      <c r="E89" s="27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0"/>
      <c r="S89" s="52"/>
      <c r="T89" s="9"/>
      <c r="U89" s="167"/>
      <c r="V89" s="168"/>
      <c r="W89" s="27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0"/>
    </row>
    <row r="90" spans="1:36" ht="0.95" customHeight="1" x14ac:dyDescent="0.25">
      <c r="B90" s="9"/>
      <c r="C90" s="4"/>
      <c r="D90" s="4"/>
      <c r="E90" s="27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0"/>
      <c r="S90" s="52"/>
      <c r="T90" s="9"/>
      <c r="U90" s="4"/>
      <c r="V90" s="4"/>
      <c r="W90" s="27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0"/>
    </row>
    <row r="91" spans="1:36" ht="18" customHeight="1" x14ac:dyDescent="0.25">
      <c r="B91" s="9"/>
      <c r="C91" s="183" t="str">
        <f>IF(VLOOKUP(A73,'BD InterCOABQ '!$A:P,12,FALSE)="","",VLOOKUP(A73,'BD InterCOABQ '!$A:P,12,FALSE))</f>
        <v/>
      </c>
      <c r="D91" s="184"/>
      <c r="E91" s="4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0"/>
      <c r="S91" s="52"/>
      <c r="T91" s="9"/>
      <c r="U91" s="183" t="str">
        <f>IF(VLOOKUP(S73,'BD InterCOABQ '!$A:AH,12,FALSE)="","",VLOOKUP(S73,'BD InterCOABQ '!$A:AH,12,FALSE))</f>
        <v/>
      </c>
      <c r="V91" s="184"/>
      <c r="W91" s="4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0"/>
    </row>
    <row r="92" spans="1:36" ht="5.45" customHeight="1" x14ac:dyDescent="0.25">
      <c r="B92" s="14"/>
      <c r="C92" s="185" t="s">
        <v>7</v>
      </c>
      <c r="D92" s="185"/>
      <c r="E92" s="15"/>
      <c r="F92" s="185" t="s">
        <v>20</v>
      </c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6"/>
      <c r="S92" s="52"/>
      <c r="T92" s="14"/>
      <c r="U92" s="185" t="s">
        <v>7</v>
      </c>
      <c r="V92" s="185"/>
      <c r="W92" s="15"/>
      <c r="X92" s="185" t="s">
        <v>20</v>
      </c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6"/>
    </row>
    <row r="93" spans="1:36" ht="9" customHeight="1" x14ac:dyDescent="0.25">
      <c r="S93" s="52"/>
    </row>
    <row r="94" spans="1:36" s="1" customFormat="1" ht="2.4500000000000002" customHeight="1" x14ac:dyDescent="0.25">
      <c r="A94" s="68"/>
      <c r="B94" s="6">
        <v>9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8"/>
      <c r="S94" s="52"/>
      <c r="T94" s="6">
        <v>10</v>
      </c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8"/>
    </row>
    <row r="95" spans="1:36" ht="13.5" customHeight="1" x14ac:dyDescent="0.25">
      <c r="A95" s="67" t="str">
        <f>9&amp;AL$1</f>
        <v>9BF</v>
      </c>
      <c r="B95" s="9"/>
      <c r="C95" s="5"/>
      <c r="D95" s="156" t="s">
        <v>108</v>
      </c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44"/>
      <c r="R95" s="10"/>
      <c r="S95" s="53" t="str">
        <f>10&amp;$AL$1</f>
        <v>10BF</v>
      </c>
      <c r="T95" s="9"/>
      <c r="U95" s="5"/>
      <c r="V95" s="156" t="s">
        <v>108</v>
      </c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44"/>
      <c r="AJ95" s="10"/>
    </row>
    <row r="96" spans="1:36" ht="9.9499999999999993" customHeight="1" x14ac:dyDescent="0.25">
      <c r="B96" s="9"/>
      <c r="D96" s="156" t="str">
        <f>$B$3</f>
        <v>Plantel 2 Amealco</v>
      </c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45"/>
      <c r="R96" s="10"/>
      <c r="S96" s="52"/>
      <c r="T96" s="9"/>
      <c r="V96" s="156" t="str">
        <f>$B$3</f>
        <v>Plantel 2 Amealco</v>
      </c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45"/>
      <c r="AJ96" s="10"/>
    </row>
    <row r="97" spans="1:36" s="3" customFormat="1" ht="9.6" customHeight="1" x14ac:dyDescent="0.2">
      <c r="A97" s="67"/>
      <c r="B97" s="11"/>
      <c r="D97" s="162" t="str">
        <f>$B$4</f>
        <v>Basquetbol Femenil</v>
      </c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46"/>
      <c r="R97" s="13"/>
      <c r="S97" s="54"/>
      <c r="T97" s="11"/>
      <c r="V97" s="162" t="str">
        <f>$B$4</f>
        <v>Basquetbol Femenil</v>
      </c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46"/>
      <c r="AJ97" s="13"/>
    </row>
    <row r="98" spans="1:36" ht="2.1" customHeight="1" x14ac:dyDescent="0.25">
      <c r="B98" s="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0"/>
      <c r="S98" s="52"/>
      <c r="T98" s="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0"/>
    </row>
    <row r="99" spans="1:36" ht="13.5" customHeight="1" x14ac:dyDescent="0.25">
      <c r="B99" s="9"/>
      <c r="C99" s="163"/>
      <c r="D99" s="164"/>
      <c r="E99" s="5"/>
      <c r="F99" s="169" t="str">
        <f>VLOOKUP(A95,'BD InterCOABQ '!$A:P,8,FALSE)&amp;" "&amp;VLOOKUP(A95,'BD InterCOABQ '!$A:P,9,FALSE)&amp;" "&amp;VLOOKUP(A95,'BD InterCOABQ '!$A:P,7,FALSE)</f>
        <v xml:space="preserve">  </v>
      </c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1"/>
      <c r="R99" s="10"/>
      <c r="S99" s="52"/>
      <c r="T99" s="9"/>
      <c r="U99" s="163"/>
      <c r="V99" s="164"/>
      <c r="W99" s="5"/>
      <c r="X99" s="169" t="str">
        <f>VLOOKUP(S95,'BD InterCOABQ '!$A:AH,8,FALSE)&amp;" "&amp;VLOOKUP(S95,'BD InterCOABQ '!$A:AH,9,FALSE)&amp;" "&amp;VLOOKUP(S95,'BD InterCOABQ '!$A:AH,7,FALSE)</f>
        <v xml:space="preserve">  </v>
      </c>
      <c r="Y99" s="170"/>
      <c r="Z99" s="170"/>
      <c r="AA99" s="170"/>
      <c r="AB99" s="170"/>
      <c r="AC99" s="170"/>
      <c r="AD99" s="170"/>
      <c r="AE99" s="170"/>
      <c r="AF99" s="170"/>
      <c r="AG99" s="170"/>
      <c r="AH99" s="170"/>
      <c r="AI99" s="171"/>
      <c r="AJ99" s="10"/>
    </row>
    <row r="100" spans="1:36" ht="13.5" customHeight="1" x14ac:dyDescent="0.25">
      <c r="B100" s="9"/>
      <c r="C100" s="165"/>
      <c r="D100" s="166"/>
      <c r="E100" s="5"/>
      <c r="F100" s="172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4"/>
      <c r="R100" s="10"/>
      <c r="S100" s="52"/>
      <c r="T100" s="9"/>
      <c r="U100" s="165"/>
      <c r="V100" s="166"/>
      <c r="W100" s="5"/>
      <c r="X100" s="172"/>
      <c r="Y100" s="173"/>
      <c r="Z100" s="173"/>
      <c r="AA100" s="173"/>
      <c r="AB100" s="173"/>
      <c r="AC100" s="173"/>
      <c r="AD100" s="173"/>
      <c r="AE100" s="173"/>
      <c r="AF100" s="173"/>
      <c r="AG100" s="173"/>
      <c r="AH100" s="173"/>
      <c r="AI100" s="174"/>
      <c r="AJ100" s="10"/>
    </row>
    <row r="101" spans="1:36" s="20" customFormat="1" ht="6.6" customHeight="1" x14ac:dyDescent="0.25">
      <c r="A101" s="70"/>
      <c r="B101" s="18"/>
      <c r="C101" s="165"/>
      <c r="D101" s="166"/>
      <c r="E101" s="17"/>
      <c r="F101" s="157" t="s">
        <v>17</v>
      </c>
      <c r="G101" s="157"/>
      <c r="H101" s="157"/>
      <c r="I101" s="157"/>
      <c r="J101" s="157"/>
      <c r="K101" s="43"/>
      <c r="L101" s="157" t="s">
        <v>18</v>
      </c>
      <c r="M101" s="157"/>
      <c r="N101" s="157"/>
      <c r="O101" s="43"/>
      <c r="P101" s="157" t="s">
        <v>4</v>
      </c>
      <c r="Q101" s="157"/>
      <c r="R101" s="24"/>
      <c r="S101" s="55"/>
      <c r="T101" s="18"/>
      <c r="U101" s="165"/>
      <c r="V101" s="166"/>
      <c r="W101" s="17"/>
      <c r="X101" s="157" t="s">
        <v>17</v>
      </c>
      <c r="Y101" s="157"/>
      <c r="Z101" s="157"/>
      <c r="AA101" s="157"/>
      <c r="AB101" s="157"/>
      <c r="AC101" s="43"/>
      <c r="AD101" s="157" t="s">
        <v>18</v>
      </c>
      <c r="AE101" s="157"/>
      <c r="AF101" s="157"/>
      <c r="AG101" s="43"/>
      <c r="AH101" s="157" t="s">
        <v>4</v>
      </c>
      <c r="AI101" s="157"/>
      <c r="AJ101" s="24"/>
    </row>
    <row r="102" spans="1:36" ht="2.4500000000000002" customHeight="1" x14ac:dyDescent="0.25">
      <c r="B102" s="9"/>
      <c r="C102" s="165"/>
      <c r="D102" s="16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10"/>
      <c r="S102" s="52"/>
      <c r="T102" s="9"/>
      <c r="U102" s="165"/>
      <c r="V102" s="166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10"/>
    </row>
    <row r="103" spans="1:36" ht="12.95" customHeight="1" x14ac:dyDescent="0.25">
      <c r="B103" s="9"/>
      <c r="C103" s="165"/>
      <c r="D103" s="166"/>
      <c r="E103" s="5"/>
      <c r="F103" s="158" t="str">
        <f>IF(VLOOKUP(A95,'BD InterCOABQ '!$A:P,11,FALSE)="","",VLOOKUP(A95,'BD InterCOABQ '!$A:P,11,FALSE))</f>
        <v/>
      </c>
      <c r="G103" s="159"/>
      <c r="H103" s="159"/>
      <c r="I103" s="159"/>
      <c r="J103" s="159"/>
      <c r="K103" s="159"/>
      <c r="L103" s="160"/>
      <c r="M103" s="29"/>
      <c r="N103" s="161" t="str">
        <f>IF(VLOOKUP(A95,'BD InterCOABQ '!$A:P,10,FALSE)="","",VLOOKUP(A95,'BD InterCOABQ '!$A:P,10,FALSE))</f>
        <v/>
      </c>
      <c r="O103" s="161"/>
      <c r="P103" s="161"/>
      <c r="Q103" s="161"/>
      <c r="R103" s="10"/>
      <c r="S103" s="52"/>
      <c r="T103" s="9"/>
      <c r="U103" s="165"/>
      <c r="V103" s="166"/>
      <c r="W103" s="5"/>
      <c r="X103" s="158" t="str">
        <f>IF(VLOOKUP(S95,'BD InterCOABQ '!$A:AH,11,FALSE)="","",VLOOKUP(S95,'BD InterCOABQ '!$A:AH,11,FALSE))</f>
        <v/>
      </c>
      <c r="Y103" s="159"/>
      <c r="Z103" s="159"/>
      <c r="AA103" s="159"/>
      <c r="AB103" s="159"/>
      <c r="AC103" s="159"/>
      <c r="AD103" s="160"/>
      <c r="AE103" s="29"/>
      <c r="AF103" s="161" t="str">
        <f>IF(VLOOKUP(S95,'BD InterCOABQ '!$A:AH,10,FALSE)="","",VLOOKUP(S95,'BD InterCOABQ '!$A:AH,10,FALSE))</f>
        <v/>
      </c>
      <c r="AG103" s="161"/>
      <c r="AH103" s="161"/>
      <c r="AI103" s="161"/>
      <c r="AJ103" s="10"/>
    </row>
    <row r="104" spans="1:36" ht="0.95" customHeight="1" x14ac:dyDescent="0.25">
      <c r="B104" s="9"/>
      <c r="C104" s="165"/>
      <c r="D104" s="166"/>
      <c r="E104" s="5"/>
      <c r="F104" s="5"/>
      <c r="G104" s="5"/>
      <c r="H104" s="5"/>
      <c r="I104" s="5"/>
      <c r="J104" s="5"/>
      <c r="K104" s="5"/>
      <c r="L104" s="4"/>
      <c r="M104" s="4"/>
      <c r="N104" s="4"/>
      <c r="O104" s="4"/>
      <c r="P104" s="4"/>
      <c r="Q104" s="4"/>
      <c r="R104" s="10"/>
      <c r="S104" s="52"/>
      <c r="T104" s="9"/>
      <c r="U104" s="165"/>
      <c r="V104" s="166"/>
      <c r="W104" s="5"/>
      <c r="X104" s="5"/>
      <c r="Y104" s="5"/>
      <c r="Z104" s="5"/>
      <c r="AA104" s="5"/>
      <c r="AB104" s="5"/>
      <c r="AC104" s="5"/>
      <c r="AD104" s="4"/>
      <c r="AE104" s="4"/>
      <c r="AF104" s="4"/>
      <c r="AG104" s="4"/>
      <c r="AH104" s="4"/>
      <c r="AI104" s="4"/>
      <c r="AJ104" s="10"/>
    </row>
    <row r="105" spans="1:36" s="3" customFormat="1" ht="6.6" customHeight="1" x14ac:dyDescent="0.2">
      <c r="A105" s="67"/>
      <c r="B105" s="11"/>
      <c r="C105" s="165"/>
      <c r="D105" s="166"/>
      <c r="E105" s="12"/>
      <c r="F105" s="157" t="s">
        <v>0</v>
      </c>
      <c r="G105" s="157"/>
      <c r="H105" s="157"/>
      <c r="I105" s="157"/>
      <c r="J105" s="157"/>
      <c r="K105" s="157"/>
      <c r="L105" s="157"/>
      <c r="M105" s="28"/>
      <c r="N105" s="157" t="s">
        <v>9</v>
      </c>
      <c r="O105" s="157"/>
      <c r="P105" s="157"/>
      <c r="Q105" s="157"/>
      <c r="R105" s="13"/>
      <c r="S105" s="54"/>
      <c r="T105" s="11"/>
      <c r="U105" s="165"/>
      <c r="V105" s="166"/>
      <c r="W105" s="12"/>
      <c r="X105" s="157" t="s">
        <v>0</v>
      </c>
      <c r="Y105" s="157"/>
      <c r="Z105" s="157"/>
      <c r="AA105" s="157"/>
      <c r="AB105" s="157"/>
      <c r="AC105" s="157"/>
      <c r="AD105" s="157"/>
      <c r="AE105" s="28"/>
      <c r="AF105" s="157" t="s">
        <v>9</v>
      </c>
      <c r="AG105" s="157"/>
      <c r="AH105" s="157"/>
      <c r="AI105" s="157"/>
      <c r="AJ105" s="13"/>
    </row>
    <row r="106" spans="1:36" ht="0.95" customHeight="1" x14ac:dyDescent="0.25">
      <c r="B106" s="9"/>
      <c r="C106" s="165"/>
      <c r="D106" s="166"/>
      <c r="E106" s="5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10"/>
      <c r="S106" s="52"/>
      <c r="T106" s="9"/>
      <c r="U106" s="165"/>
      <c r="V106" s="166"/>
      <c r="W106" s="5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10"/>
    </row>
    <row r="107" spans="1:36" ht="12.6" customHeight="1" x14ac:dyDescent="0.25">
      <c r="B107" s="9"/>
      <c r="C107" s="165"/>
      <c r="D107" s="166"/>
      <c r="E107" s="5"/>
      <c r="F107" s="181" t="str">
        <f>IF(VLOOKUP(A95,'BD InterCOABQ '!$A:P,14,FALSE)="","",VLOOKUP(A95,'BD InterCOABQ '!$A:P,14,FALSE))</f>
        <v/>
      </c>
      <c r="G107" s="181"/>
      <c r="H107" s="181"/>
      <c r="I107" s="181"/>
      <c r="J107" s="181"/>
      <c r="K107" s="5"/>
      <c r="L107" s="181" t="str">
        <f>IF(VLOOKUP(A95,'BD InterCOABQ '!$A:P,13,FALSE)="","",VLOOKUP(A95,'BD InterCOABQ '!$A:P,13,FALSE))</f>
        <v/>
      </c>
      <c r="M107" s="181"/>
      <c r="N107" s="181"/>
      <c r="O107" s="4"/>
      <c r="P107" s="181" t="str">
        <f>IF(VLOOKUP(A95,'BD InterCOABQ '!$A:P,15,FALSE)="","",VLOOKUP(A95,'BD InterCOABQ '!$A:P,15,FALSE))</f>
        <v/>
      </c>
      <c r="Q107" s="181"/>
      <c r="R107" s="10"/>
      <c r="S107" s="52"/>
      <c r="T107" s="9"/>
      <c r="U107" s="165"/>
      <c r="V107" s="166"/>
      <c r="W107" s="5"/>
      <c r="X107" s="181" t="str">
        <f>IF(VLOOKUP(S95,'BD InterCOABQ '!$A:AH,14,FALSE)="","",VLOOKUP(S95,'BD InterCOABQ '!$A:AH,14,FALSE))</f>
        <v/>
      </c>
      <c r="Y107" s="181"/>
      <c r="Z107" s="181"/>
      <c r="AA107" s="181"/>
      <c r="AB107" s="181"/>
      <c r="AC107" s="5"/>
      <c r="AD107" s="181" t="str">
        <f>IF(VLOOKUP(S95,'BD InterCOABQ '!$A:AH,13,FALSE)="","",VLOOKUP(S95,'BD InterCOABQ '!$A:AH,13,FALSE))</f>
        <v/>
      </c>
      <c r="AE107" s="181"/>
      <c r="AF107" s="181"/>
      <c r="AG107" s="4"/>
      <c r="AH107" s="181" t="str">
        <f>IF(VLOOKUP(S95,'BD InterCOABQ '!$A:AH,15,FALSE)="","",VLOOKUP(S95,'BD InterCOABQ '!$A:AH,15,FALSE))</f>
        <v/>
      </c>
      <c r="AI107" s="181"/>
      <c r="AJ107" s="10"/>
    </row>
    <row r="108" spans="1:36" ht="1.5" customHeight="1" x14ac:dyDescent="0.25">
      <c r="B108" s="9"/>
      <c r="C108" s="165"/>
      <c r="D108" s="166"/>
      <c r="E108" s="5"/>
      <c r="F108" s="4"/>
      <c r="G108" s="4"/>
      <c r="H108" s="4"/>
      <c r="I108" s="5"/>
      <c r="J108" s="5"/>
      <c r="K108" s="5"/>
      <c r="L108" s="4"/>
      <c r="M108" s="4"/>
      <c r="N108" s="4"/>
      <c r="O108" s="4"/>
      <c r="P108" s="4"/>
      <c r="Q108" s="4"/>
      <c r="R108" s="10"/>
      <c r="S108" s="52"/>
      <c r="T108" s="9"/>
      <c r="U108" s="165"/>
      <c r="V108" s="166"/>
      <c r="W108" s="5"/>
      <c r="X108" s="4"/>
      <c r="Y108" s="4"/>
      <c r="Z108" s="4"/>
      <c r="AA108" s="5"/>
      <c r="AB108" s="5"/>
      <c r="AC108" s="5"/>
      <c r="AD108" s="4"/>
      <c r="AE108" s="4"/>
      <c r="AF108" s="4"/>
      <c r="AG108" s="4"/>
      <c r="AH108" s="4"/>
      <c r="AI108" s="4"/>
      <c r="AJ108" s="10"/>
    </row>
    <row r="109" spans="1:36" s="21" customFormat="1" ht="6.6" customHeight="1" x14ac:dyDescent="0.25">
      <c r="A109" s="71"/>
      <c r="B109" s="25"/>
      <c r="C109" s="165"/>
      <c r="D109" s="166"/>
      <c r="E109" s="22"/>
      <c r="F109" s="157" t="s">
        <v>89</v>
      </c>
      <c r="G109" s="157"/>
      <c r="H109" s="157"/>
      <c r="I109" s="157"/>
      <c r="J109" s="157"/>
      <c r="K109" s="43"/>
      <c r="L109" s="157" t="s">
        <v>19</v>
      </c>
      <c r="M109" s="157"/>
      <c r="N109" s="157"/>
      <c r="O109" s="43"/>
      <c r="P109" s="157" t="s">
        <v>10</v>
      </c>
      <c r="Q109" s="157"/>
      <c r="R109" s="26"/>
      <c r="S109" s="56"/>
      <c r="T109" s="25"/>
      <c r="U109" s="165"/>
      <c r="V109" s="166"/>
      <c r="W109" s="22"/>
      <c r="X109" s="157" t="s">
        <v>89</v>
      </c>
      <c r="Y109" s="157"/>
      <c r="Z109" s="157"/>
      <c r="AA109" s="157"/>
      <c r="AB109" s="157"/>
      <c r="AC109" s="43"/>
      <c r="AD109" s="157" t="s">
        <v>19</v>
      </c>
      <c r="AE109" s="157"/>
      <c r="AF109" s="157"/>
      <c r="AG109" s="43"/>
      <c r="AH109" s="157" t="s">
        <v>10</v>
      </c>
      <c r="AI109" s="157"/>
      <c r="AJ109" s="26"/>
    </row>
    <row r="110" spans="1:36" ht="5.0999999999999996" customHeight="1" x14ac:dyDescent="0.25">
      <c r="B110" s="9"/>
      <c r="C110" s="165"/>
      <c r="D110" s="16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10"/>
      <c r="S110" s="52"/>
      <c r="T110" s="9"/>
      <c r="U110" s="165"/>
      <c r="V110" s="166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10"/>
    </row>
    <row r="111" spans="1:36" ht="6.6" customHeight="1" x14ac:dyDescent="0.25">
      <c r="B111" s="9"/>
      <c r="C111" s="167"/>
      <c r="D111" s="168"/>
      <c r="E111" s="27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0"/>
      <c r="S111" s="52"/>
      <c r="T111" s="9"/>
      <c r="U111" s="167"/>
      <c r="V111" s="168"/>
      <c r="W111" s="27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0"/>
    </row>
    <row r="112" spans="1:36" ht="0.95" customHeight="1" x14ac:dyDescent="0.25">
      <c r="B112" s="9"/>
      <c r="C112" s="4"/>
      <c r="D112" s="4"/>
      <c r="E112" s="27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0"/>
      <c r="S112" s="52"/>
      <c r="T112" s="9"/>
      <c r="U112" s="4"/>
      <c r="V112" s="4"/>
      <c r="W112" s="27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0"/>
    </row>
    <row r="113" spans="1:36" ht="18" customHeight="1" x14ac:dyDescent="0.25">
      <c r="B113" s="9"/>
      <c r="C113" s="183" t="str">
        <f>IF(VLOOKUP(A95,'BD InterCOABQ '!$A:P,12,FALSE)="","",VLOOKUP(A95,'BD InterCOABQ '!$A:P,12,FALSE))</f>
        <v/>
      </c>
      <c r="D113" s="184"/>
      <c r="E113" s="4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0"/>
      <c r="S113" s="52"/>
      <c r="T113" s="9"/>
      <c r="U113" s="183" t="str">
        <f>IF(VLOOKUP(S95,'BD InterCOABQ '!$A:AH,12,FALSE)="","",VLOOKUP(S95,'BD InterCOABQ '!$A:AH,12,FALSE))</f>
        <v/>
      </c>
      <c r="V113" s="184"/>
      <c r="W113" s="4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0"/>
    </row>
    <row r="114" spans="1:36" ht="5.45" customHeight="1" x14ac:dyDescent="0.25">
      <c r="B114" s="14"/>
      <c r="C114" s="185" t="s">
        <v>7</v>
      </c>
      <c r="D114" s="185"/>
      <c r="E114" s="15"/>
      <c r="F114" s="185" t="s">
        <v>20</v>
      </c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6"/>
      <c r="S114" s="52"/>
      <c r="T114" s="14"/>
      <c r="U114" s="185" t="s">
        <v>7</v>
      </c>
      <c r="V114" s="185"/>
      <c r="W114" s="15"/>
      <c r="X114" s="185" t="s">
        <v>20</v>
      </c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6"/>
    </row>
    <row r="115" spans="1:36" ht="9" customHeight="1" x14ac:dyDescent="0.25">
      <c r="S115" s="52"/>
    </row>
    <row r="116" spans="1:36" s="1" customFormat="1" ht="2.4500000000000002" customHeight="1" x14ac:dyDescent="0.25">
      <c r="A116" s="68"/>
      <c r="B116" s="6">
        <v>19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8"/>
      <c r="S116" s="52"/>
      <c r="T116" s="6">
        <v>20</v>
      </c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8"/>
    </row>
    <row r="117" spans="1:36" ht="13.5" customHeight="1" x14ac:dyDescent="0.25">
      <c r="A117" s="67" t="str">
        <f>11&amp;AL$1</f>
        <v>11BF</v>
      </c>
      <c r="B117" s="9"/>
      <c r="C117" s="5"/>
      <c r="D117" s="156" t="s">
        <v>108</v>
      </c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44"/>
      <c r="R117" s="10"/>
      <c r="S117" s="53" t="str">
        <f>12&amp;$AL$1</f>
        <v>12BF</v>
      </c>
      <c r="T117" s="9"/>
      <c r="U117" s="5"/>
      <c r="V117" s="156" t="s">
        <v>108</v>
      </c>
      <c r="W117" s="156"/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6"/>
      <c r="AH117" s="156"/>
      <c r="AI117" s="44"/>
      <c r="AJ117" s="10"/>
    </row>
    <row r="118" spans="1:36" ht="9.9499999999999993" customHeight="1" x14ac:dyDescent="0.25">
      <c r="B118" s="9"/>
      <c r="D118" s="156" t="str">
        <f>$B$3</f>
        <v>Plantel 2 Amealco</v>
      </c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45"/>
      <c r="R118" s="10"/>
      <c r="S118" s="52"/>
      <c r="T118" s="9"/>
      <c r="V118" s="156" t="str">
        <f>$B$3</f>
        <v>Plantel 2 Amealco</v>
      </c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45"/>
      <c r="AJ118" s="10"/>
    </row>
    <row r="119" spans="1:36" s="3" customFormat="1" ht="9.6" customHeight="1" x14ac:dyDescent="0.2">
      <c r="A119" s="67"/>
      <c r="B119" s="11"/>
      <c r="D119" s="162" t="str">
        <f>$B$4</f>
        <v>Basquetbol Femenil</v>
      </c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46"/>
      <c r="R119" s="13"/>
      <c r="S119" s="54"/>
      <c r="T119" s="11"/>
      <c r="V119" s="162" t="str">
        <f>$B$4</f>
        <v>Basquetbol Femenil</v>
      </c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46"/>
      <c r="AJ119" s="13"/>
    </row>
    <row r="120" spans="1:36" ht="2.1" customHeight="1" x14ac:dyDescent="0.25">
      <c r="B120" s="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0"/>
      <c r="S120" s="52"/>
      <c r="T120" s="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0"/>
    </row>
    <row r="121" spans="1:36" ht="13.5" customHeight="1" x14ac:dyDescent="0.25">
      <c r="B121" s="9"/>
      <c r="C121" s="163"/>
      <c r="D121" s="164"/>
      <c r="E121" s="5"/>
      <c r="F121" s="169" t="str">
        <f>VLOOKUP(A117,'BD InterCOABQ '!$A:P,8,FALSE)&amp;" "&amp;VLOOKUP(A117,'BD InterCOABQ '!$A:P,9,FALSE)&amp;" "&amp;VLOOKUP(A117,'BD InterCOABQ '!$A:P,7,FALSE)</f>
        <v xml:space="preserve">  </v>
      </c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1"/>
      <c r="R121" s="10"/>
      <c r="S121" s="52"/>
      <c r="T121" s="9"/>
      <c r="U121" s="163"/>
      <c r="V121" s="164"/>
      <c r="W121" s="5"/>
      <c r="X121" s="169" t="str">
        <f>VLOOKUP(S117,'BD InterCOABQ '!$A:AH,8,FALSE)&amp;" "&amp;VLOOKUP(S117,'BD InterCOABQ '!$A:AH,9,FALSE)&amp;" "&amp;VLOOKUP(S117,'BD InterCOABQ '!$A:AH,7,FALSE)</f>
        <v xml:space="preserve">  </v>
      </c>
      <c r="Y121" s="170"/>
      <c r="Z121" s="170"/>
      <c r="AA121" s="170"/>
      <c r="AB121" s="170"/>
      <c r="AC121" s="170"/>
      <c r="AD121" s="170"/>
      <c r="AE121" s="170"/>
      <c r="AF121" s="170"/>
      <c r="AG121" s="170"/>
      <c r="AH121" s="170"/>
      <c r="AI121" s="171"/>
      <c r="AJ121" s="10"/>
    </row>
    <row r="122" spans="1:36" ht="13.5" customHeight="1" x14ac:dyDescent="0.25">
      <c r="B122" s="9"/>
      <c r="C122" s="165"/>
      <c r="D122" s="166"/>
      <c r="E122" s="5"/>
      <c r="F122" s="172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4"/>
      <c r="R122" s="10"/>
      <c r="S122" s="52"/>
      <c r="T122" s="9"/>
      <c r="U122" s="165"/>
      <c r="V122" s="166"/>
      <c r="W122" s="5"/>
      <c r="X122" s="172"/>
      <c r="Y122" s="173"/>
      <c r="Z122" s="173"/>
      <c r="AA122" s="173"/>
      <c r="AB122" s="173"/>
      <c r="AC122" s="173"/>
      <c r="AD122" s="173"/>
      <c r="AE122" s="173"/>
      <c r="AF122" s="173"/>
      <c r="AG122" s="173"/>
      <c r="AH122" s="173"/>
      <c r="AI122" s="174"/>
      <c r="AJ122" s="10"/>
    </row>
    <row r="123" spans="1:36" s="20" customFormat="1" ht="6.6" customHeight="1" x14ac:dyDescent="0.25">
      <c r="A123" s="70"/>
      <c r="B123" s="18"/>
      <c r="C123" s="165"/>
      <c r="D123" s="166"/>
      <c r="E123" s="17"/>
      <c r="F123" s="157" t="s">
        <v>17</v>
      </c>
      <c r="G123" s="157"/>
      <c r="H123" s="157"/>
      <c r="I123" s="157"/>
      <c r="J123" s="157"/>
      <c r="K123" s="43"/>
      <c r="L123" s="157" t="s">
        <v>18</v>
      </c>
      <c r="M123" s="157"/>
      <c r="N123" s="157"/>
      <c r="O123" s="43"/>
      <c r="P123" s="157" t="s">
        <v>4</v>
      </c>
      <c r="Q123" s="157"/>
      <c r="R123" s="24"/>
      <c r="S123" s="55"/>
      <c r="T123" s="18"/>
      <c r="U123" s="165"/>
      <c r="V123" s="166"/>
      <c r="W123" s="17"/>
      <c r="X123" s="157" t="s">
        <v>17</v>
      </c>
      <c r="Y123" s="157"/>
      <c r="Z123" s="157"/>
      <c r="AA123" s="157"/>
      <c r="AB123" s="157"/>
      <c r="AC123" s="43"/>
      <c r="AD123" s="157" t="s">
        <v>18</v>
      </c>
      <c r="AE123" s="157"/>
      <c r="AF123" s="157"/>
      <c r="AG123" s="43"/>
      <c r="AH123" s="157" t="s">
        <v>4</v>
      </c>
      <c r="AI123" s="157"/>
      <c r="AJ123" s="24"/>
    </row>
    <row r="124" spans="1:36" ht="2.4500000000000002" customHeight="1" x14ac:dyDescent="0.25">
      <c r="B124" s="9"/>
      <c r="C124" s="165"/>
      <c r="D124" s="16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10"/>
      <c r="S124" s="52"/>
      <c r="T124" s="9"/>
      <c r="U124" s="165"/>
      <c r="V124" s="166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10"/>
    </row>
    <row r="125" spans="1:36" ht="12.95" customHeight="1" x14ac:dyDescent="0.25">
      <c r="B125" s="9"/>
      <c r="C125" s="165"/>
      <c r="D125" s="166"/>
      <c r="E125" s="5"/>
      <c r="F125" s="187" t="s">
        <v>90</v>
      </c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9"/>
      <c r="R125" s="10"/>
      <c r="S125" s="52"/>
      <c r="T125" s="9"/>
      <c r="U125" s="165"/>
      <c r="V125" s="166"/>
      <c r="W125" s="5"/>
      <c r="X125" s="193" t="s">
        <v>109</v>
      </c>
      <c r="Y125" s="194"/>
      <c r="Z125" s="194"/>
      <c r="AA125" s="194"/>
      <c r="AB125" s="194"/>
      <c r="AC125" s="194"/>
      <c r="AD125" s="194"/>
      <c r="AE125" s="194"/>
      <c r="AF125" s="194"/>
      <c r="AG125" s="194"/>
      <c r="AH125" s="194"/>
      <c r="AI125" s="195"/>
      <c r="AJ125" s="10"/>
    </row>
    <row r="126" spans="1:36" ht="0.95" customHeight="1" x14ac:dyDescent="0.25">
      <c r="B126" s="9"/>
      <c r="C126" s="165"/>
      <c r="D126" s="166"/>
      <c r="E126" s="5"/>
      <c r="F126" s="5"/>
      <c r="G126" s="5"/>
      <c r="H126" s="5"/>
      <c r="I126" s="5"/>
      <c r="J126" s="5"/>
      <c r="K126" s="5"/>
      <c r="L126" s="4"/>
      <c r="M126" s="4"/>
      <c r="N126" s="4"/>
      <c r="O126" s="4"/>
      <c r="P126" s="4"/>
      <c r="Q126" s="4"/>
      <c r="R126" s="10"/>
      <c r="S126" s="52"/>
      <c r="T126" s="9"/>
      <c r="U126" s="165"/>
      <c r="V126" s="166"/>
      <c r="W126" s="5"/>
      <c r="X126" s="5"/>
      <c r="Y126" s="5"/>
      <c r="Z126" s="5"/>
      <c r="AA126" s="5"/>
      <c r="AB126" s="5"/>
      <c r="AC126" s="5"/>
      <c r="AD126" s="4"/>
      <c r="AE126" s="4"/>
      <c r="AF126" s="4"/>
      <c r="AG126" s="4"/>
      <c r="AH126" s="4"/>
      <c r="AI126" s="4"/>
      <c r="AJ126" s="10"/>
    </row>
    <row r="127" spans="1:36" s="3" customFormat="1" ht="6.6" customHeight="1" x14ac:dyDescent="0.2">
      <c r="A127" s="67"/>
      <c r="B127" s="11"/>
      <c r="C127" s="165"/>
      <c r="D127" s="166"/>
      <c r="E127" s="12"/>
      <c r="F127" s="190" t="s">
        <v>91</v>
      </c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3"/>
      <c r="S127" s="54"/>
      <c r="T127" s="11"/>
      <c r="U127" s="165"/>
      <c r="V127" s="166"/>
      <c r="W127" s="12"/>
      <c r="X127" s="190" t="s">
        <v>92</v>
      </c>
      <c r="Y127" s="190"/>
      <c r="Z127" s="190"/>
      <c r="AA127" s="190"/>
      <c r="AB127" s="190"/>
      <c r="AC127" s="190"/>
      <c r="AD127" s="190"/>
      <c r="AE127" s="190"/>
      <c r="AF127" s="190"/>
      <c r="AG127" s="190"/>
      <c r="AH127" s="190"/>
      <c r="AI127" s="190"/>
      <c r="AJ127" s="13"/>
    </row>
    <row r="128" spans="1:36" ht="0.95" customHeight="1" x14ac:dyDescent="0.25">
      <c r="B128" s="9"/>
      <c r="C128" s="165"/>
      <c r="D128" s="166"/>
      <c r="E128" s="5"/>
      <c r="F128" s="190"/>
      <c r="G128" s="190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10"/>
      <c r="S128" s="52"/>
      <c r="T128" s="9"/>
      <c r="U128" s="165"/>
      <c r="V128" s="166"/>
      <c r="W128" s="5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90"/>
      <c r="AH128" s="190"/>
      <c r="AI128" s="190"/>
      <c r="AJ128" s="10"/>
    </row>
    <row r="129" spans="1:38" ht="12.6" customHeight="1" x14ac:dyDescent="0.25">
      <c r="B129" s="9"/>
      <c r="C129" s="165"/>
      <c r="D129" s="166"/>
      <c r="E129" s="5"/>
      <c r="F129" s="190"/>
      <c r="G129" s="190"/>
      <c r="H129" s="190"/>
      <c r="I129" s="190"/>
      <c r="J129" s="190"/>
      <c r="K129" s="190"/>
      <c r="L129" s="190"/>
      <c r="M129" s="190"/>
      <c r="N129" s="190"/>
      <c r="O129" s="190"/>
      <c r="P129" s="190"/>
      <c r="Q129" s="190"/>
      <c r="R129" s="10"/>
      <c r="S129" s="52"/>
      <c r="T129" s="9"/>
      <c r="U129" s="165"/>
      <c r="V129" s="166"/>
      <c r="W129" s="5"/>
      <c r="X129" s="190"/>
      <c r="Y129" s="190"/>
      <c r="Z129" s="190"/>
      <c r="AA129" s="190"/>
      <c r="AB129" s="190"/>
      <c r="AC129" s="190"/>
      <c r="AD129" s="190"/>
      <c r="AE129" s="190"/>
      <c r="AF129" s="190"/>
      <c r="AG129" s="190"/>
      <c r="AH129" s="190"/>
      <c r="AI129" s="190"/>
      <c r="AJ129" s="10"/>
    </row>
    <row r="130" spans="1:38" ht="1.5" customHeight="1" x14ac:dyDescent="0.25">
      <c r="B130" s="9"/>
      <c r="C130" s="165"/>
      <c r="D130" s="166"/>
      <c r="E130" s="5"/>
      <c r="F130" s="190"/>
      <c r="G130" s="190"/>
      <c r="H130" s="190"/>
      <c r="I130" s="190"/>
      <c r="J130" s="190"/>
      <c r="K130" s="190"/>
      <c r="L130" s="190"/>
      <c r="M130" s="190"/>
      <c r="N130" s="190"/>
      <c r="O130" s="190"/>
      <c r="P130" s="190"/>
      <c r="Q130" s="190"/>
      <c r="R130" s="10"/>
      <c r="S130" s="52"/>
      <c r="T130" s="9"/>
      <c r="U130" s="165"/>
      <c r="V130" s="166"/>
      <c r="W130" s="5"/>
      <c r="X130" s="190"/>
      <c r="Y130" s="190"/>
      <c r="Z130" s="190"/>
      <c r="AA130" s="190"/>
      <c r="AB130" s="190"/>
      <c r="AC130" s="190"/>
      <c r="AD130" s="190"/>
      <c r="AE130" s="190"/>
      <c r="AF130" s="190"/>
      <c r="AG130" s="190"/>
      <c r="AH130" s="190"/>
      <c r="AI130" s="190"/>
      <c r="AJ130" s="10"/>
    </row>
    <row r="131" spans="1:38" s="21" customFormat="1" ht="6.6" customHeight="1" x14ac:dyDescent="0.25">
      <c r="A131" s="71"/>
      <c r="B131" s="25"/>
      <c r="C131" s="165"/>
      <c r="D131" s="166"/>
      <c r="E131" s="22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26"/>
      <c r="S131" s="56"/>
      <c r="T131" s="25"/>
      <c r="U131" s="165"/>
      <c r="V131" s="166"/>
      <c r="W131" s="22"/>
      <c r="X131" s="190"/>
      <c r="Y131" s="190"/>
      <c r="Z131" s="190"/>
      <c r="AA131" s="190"/>
      <c r="AB131" s="190"/>
      <c r="AC131" s="190"/>
      <c r="AD131" s="190"/>
      <c r="AE131" s="190"/>
      <c r="AF131" s="190"/>
      <c r="AG131" s="190"/>
      <c r="AH131" s="190"/>
      <c r="AI131" s="190"/>
      <c r="AJ131" s="26"/>
    </row>
    <row r="132" spans="1:38" ht="5.0999999999999996" customHeight="1" x14ac:dyDescent="0.25">
      <c r="B132" s="9"/>
      <c r="C132" s="165"/>
      <c r="D132" s="166"/>
      <c r="E132" s="5"/>
      <c r="F132" s="190"/>
      <c r="G132" s="190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0"/>
      <c r="S132" s="52"/>
      <c r="T132" s="9"/>
      <c r="U132" s="165"/>
      <c r="V132" s="166"/>
      <c r="W132" s="5"/>
      <c r="X132" s="190"/>
      <c r="Y132" s="190"/>
      <c r="Z132" s="190"/>
      <c r="AA132" s="190"/>
      <c r="AB132" s="190"/>
      <c r="AC132" s="190"/>
      <c r="AD132" s="190"/>
      <c r="AE132" s="190"/>
      <c r="AF132" s="190"/>
      <c r="AG132" s="190"/>
      <c r="AH132" s="190"/>
      <c r="AI132" s="190"/>
      <c r="AJ132" s="10"/>
    </row>
    <row r="133" spans="1:38" ht="6.6" customHeight="1" x14ac:dyDescent="0.25">
      <c r="B133" s="9"/>
      <c r="C133" s="167"/>
      <c r="D133" s="168"/>
      <c r="E133" s="27"/>
      <c r="F133" s="190"/>
      <c r="G133" s="190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0"/>
      <c r="S133" s="52"/>
      <c r="T133" s="9"/>
      <c r="U133" s="167"/>
      <c r="V133" s="168"/>
      <c r="W133" s="27"/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0"/>
    </row>
    <row r="134" spans="1:38" ht="0.95" customHeight="1" x14ac:dyDescent="0.25">
      <c r="B134" s="9"/>
      <c r="C134" s="4"/>
      <c r="D134" s="4"/>
      <c r="E134" s="27"/>
      <c r="F134" s="190"/>
      <c r="G134" s="190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0"/>
      <c r="S134" s="52"/>
      <c r="T134" s="9"/>
      <c r="U134" s="4"/>
      <c r="V134" s="4"/>
      <c r="W134" s="27"/>
      <c r="X134" s="190"/>
      <c r="Y134" s="190"/>
      <c r="Z134" s="190"/>
      <c r="AA134" s="190"/>
      <c r="AB134" s="190"/>
      <c r="AC134" s="190"/>
      <c r="AD134" s="190"/>
      <c r="AE134" s="190"/>
      <c r="AF134" s="190"/>
      <c r="AG134" s="190"/>
      <c r="AH134" s="190"/>
      <c r="AI134" s="190"/>
      <c r="AJ134" s="10"/>
    </row>
    <row r="135" spans="1:38" ht="18" customHeight="1" x14ac:dyDescent="0.25">
      <c r="B135" s="9"/>
      <c r="C135" s="186"/>
      <c r="D135" s="186"/>
      <c r="E135" s="42"/>
      <c r="F135" s="191"/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  <c r="R135" s="10"/>
      <c r="S135" s="52"/>
      <c r="T135" s="9"/>
      <c r="U135" s="196"/>
      <c r="V135" s="196"/>
      <c r="W135" s="42"/>
      <c r="X135" s="191"/>
      <c r="Y135" s="191"/>
      <c r="Z135" s="191"/>
      <c r="AA135" s="191"/>
      <c r="AB135" s="191"/>
      <c r="AC135" s="191"/>
      <c r="AD135" s="191"/>
      <c r="AE135" s="191"/>
      <c r="AF135" s="191"/>
      <c r="AG135" s="191"/>
      <c r="AH135" s="191"/>
      <c r="AI135" s="191"/>
      <c r="AJ135" s="10"/>
    </row>
    <row r="136" spans="1:38" ht="5.45" customHeight="1" x14ac:dyDescent="0.25">
      <c r="B136" s="14"/>
      <c r="C136" s="185"/>
      <c r="D136" s="185"/>
      <c r="E136" s="1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6"/>
      <c r="S136" s="52"/>
      <c r="T136" s="14"/>
      <c r="U136" s="185"/>
      <c r="V136" s="185"/>
      <c r="W136" s="15"/>
      <c r="X136" s="185" t="s">
        <v>20</v>
      </c>
      <c r="Y136" s="185"/>
      <c r="Z136" s="185"/>
      <c r="AA136" s="185"/>
      <c r="AB136" s="185"/>
      <c r="AC136" s="185"/>
      <c r="AD136" s="185"/>
      <c r="AE136" s="185"/>
      <c r="AF136" s="185"/>
      <c r="AG136" s="185"/>
      <c r="AH136" s="185"/>
      <c r="AI136" s="185"/>
      <c r="AJ136" s="16"/>
    </row>
    <row r="137" spans="1:38" s="57" customFormat="1" ht="2.4500000000000002" customHeight="1" x14ac:dyDescent="0.25">
      <c r="A137" s="67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/>
      <c r="S137" s="5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/>
      <c r="AK137"/>
      <c r="AL137"/>
    </row>
    <row r="138" spans="1:38" x14ac:dyDescent="0.25">
      <c r="S138" s="52"/>
    </row>
  </sheetData>
  <sheetProtection algorithmName="SHA-512" hashValue="2o47exi5TXoxZ2JYbcVII4ZTvE5hxlsiwcnCdkqyn/aXYcDWbMwuyFCJyJY7EQ5xPvJTgnAxuToyNRJslICebg==" saltValue="jbzXL2M2IvbiVOX9JQtSBA==" spinCount="100000" sheet="1" selectLockedCells="1"/>
  <mergeCells count="249">
    <mergeCell ref="C136:D136"/>
    <mergeCell ref="F136:Q136"/>
    <mergeCell ref="U136:V136"/>
    <mergeCell ref="X136:AI136"/>
    <mergeCell ref="F125:Q125"/>
    <mergeCell ref="X125:AI125"/>
    <mergeCell ref="F127:Q135"/>
    <mergeCell ref="X127:AI135"/>
    <mergeCell ref="C135:D135"/>
    <mergeCell ref="U135:V135"/>
    <mergeCell ref="C121:D133"/>
    <mergeCell ref="F121:Q122"/>
    <mergeCell ref="U121:V133"/>
    <mergeCell ref="X121:AI122"/>
    <mergeCell ref="F123:J123"/>
    <mergeCell ref="L123:N123"/>
    <mergeCell ref="P123:Q123"/>
    <mergeCell ref="X123:AB123"/>
    <mergeCell ref="AD123:AF123"/>
    <mergeCell ref="AH123:AI123"/>
    <mergeCell ref="D119:P119"/>
    <mergeCell ref="V119:AH119"/>
    <mergeCell ref="F111:Q113"/>
    <mergeCell ref="X111:AI113"/>
    <mergeCell ref="C113:D113"/>
    <mergeCell ref="U113:V113"/>
    <mergeCell ref="C114:D114"/>
    <mergeCell ref="F114:Q114"/>
    <mergeCell ref="U114:V114"/>
    <mergeCell ref="X114:AI114"/>
    <mergeCell ref="F107:J107"/>
    <mergeCell ref="L107:N107"/>
    <mergeCell ref="P107:Q107"/>
    <mergeCell ref="X107:AB107"/>
    <mergeCell ref="AD107:AF107"/>
    <mergeCell ref="AH107:AI107"/>
    <mergeCell ref="D117:P117"/>
    <mergeCell ref="V117:AH117"/>
    <mergeCell ref="D118:P118"/>
    <mergeCell ref="V118:AH118"/>
    <mergeCell ref="F103:L103"/>
    <mergeCell ref="N103:Q103"/>
    <mergeCell ref="X103:AD103"/>
    <mergeCell ref="AF103:AI103"/>
    <mergeCell ref="F105:L105"/>
    <mergeCell ref="N105:Q105"/>
    <mergeCell ref="X105:AD105"/>
    <mergeCell ref="AF105:AI105"/>
    <mergeCell ref="C99:D111"/>
    <mergeCell ref="F99:Q100"/>
    <mergeCell ref="U99:V111"/>
    <mergeCell ref="X99:AI100"/>
    <mergeCell ref="F101:J101"/>
    <mergeCell ref="L101:N101"/>
    <mergeCell ref="P101:Q101"/>
    <mergeCell ref="X101:AB101"/>
    <mergeCell ref="AD101:AF101"/>
    <mergeCell ref="AH101:AI101"/>
    <mergeCell ref="F109:J109"/>
    <mergeCell ref="L109:N109"/>
    <mergeCell ref="P109:Q109"/>
    <mergeCell ref="X109:AB109"/>
    <mergeCell ref="AD109:AF109"/>
    <mergeCell ref="AH109:AI109"/>
    <mergeCell ref="D97:P97"/>
    <mergeCell ref="V97:AH97"/>
    <mergeCell ref="F89:Q91"/>
    <mergeCell ref="X89:AI91"/>
    <mergeCell ref="C91:D91"/>
    <mergeCell ref="U91:V91"/>
    <mergeCell ref="C92:D92"/>
    <mergeCell ref="F92:Q92"/>
    <mergeCell ref="U92:V92"/>
    <mergeCell ref="X92:AI92"/>
    <mergeCell ref="F85:J85"/>
    <mergeCell ref="L85:N85"/>
    <mergeCell ref="P85:Q85"/>
    <mergeCell ref="X85:AB85"/>
    <mergeCell ref="AD85:AF85"/>
    <mergeCell ref="AH85:AI85"/>
    <mergeCell ref="D95:P95"/>
    <mergeCell ref="V95:AH95"/>
    <mergeCell ref="D96:P96"/>
    <mergeCell ref="V96:AH96"/>
    <mergeCell ref="F81:L81"/>
    <mergeCell ref="N81:Q81"/>
    <mergeCell ref="X81:AD81"/>
    <mergeCell ref="AF81:AI81"/>
    <mergeCell ref="F83:L83"/>
    <mergeCell ref="N83:Q83"/>
    <mergeCell ref="X83:AD83"/>
    <mergeCell ref="AF83:AI83"/>
    <mergeCell ref="C77:D89"/>
    <mergeCell ref="F77:Q78"/>
    <mergeCell ref="U77:V89"/>
    <mergeCell ref="X77:AI78"/>
    <mergeCell ref="F79:J79"/>
    <mergeCell ref="L79:N79"/>
    <mergeCell ref="P79:Q79"/>
    <mergeCell ref="X79:AB79"/>
    <mergeCell ref="AD79:AF79"/>
    <mergeCell ref="AH79:AI79"/>
    <mergeCell ref="F87:J87"/>
    <mergeCell ref="L87:N87"/>
    <mergeCell ref="P87:Q87"/>
    <mergeCell ref="X87:AB87"/>
    <mergeCell ref="AD87:AF87"/>
    <mergeCell ref="AH87:AI87"/>
    <mergeCell ref="D75:P75"/>
    <mergeCell ref="V75:AH75"/>
    <mergeCell ref="F67:Q69"/>
    <mergeCell ref="X67:AI69"/>
    <mergeCell ref="C69:D69"/>
    <mergeCell ref="U69:V69"/>
    <mergeCell ref="C70:D70"/>
    <mergeCell ref="F70:Q70"/>
    <mergeCell ref="U70:V70"/>
    <mergeCell ref="X70:AI70"/>
    <mergeCell ref="F63:J63"/>
    <mergeCell ref="L63:N63"/>
    <mergeCell ref="P63:Q63"/>
    <mergeCell ref="X63:AB63"/>
    <mergeCell ref="AD63:AF63"/>
    <mergeCell ref="AH63:AI63"/>
    <mergeCell ref="D73:P73"/>
    <mergeCell ref="V73:AH73"/>
    <mergeCell ref="D74:P74"/>
    <mergeCell ref="V74:AH74"/>
    <mergeCell ref="F59:L59"/>
    <mergeCell ref="N59:Q59"/>
    <mergeCell ref="X59:AD59"/>
    <mergeCell ref="AF59:AI59"/>
    <mergeCell ref="F61:L61"/>
    <mergeCell ref="N61:Q61"/>
    <mergeCell ref="X61:AD61"/>
    <mergeCell ref="AF61:AI61"/>
    <mergeCell ref="C55:D67"/>
    <mergeCell ref="F55:Q56"/>
    <mergeCell ref="U55:V67"/>
    <mergeCell ref="X55:AI56"/>
    <mergeCell ref="F57:J57"/>
    <mergeCell ref="L57:N57"/>
    <mergeCell ref="P57:Q57"/>
    <mergeCell ref="X57:AB57"/>
    <mergeCell ref="AD57:AF57"/>
    <mergeCell ref="AH57:AI57"/>
    <mergeCell ref="F65:J65"/>
    <mergeCell ref="L65:N65"/>
    <mergeCell ref="P65:Q65"/>
    <mergeCell ref="X65:AB65"/>
    <mergeCell ref="AD65:AF65"/>
    <mergeCell ref="AH65:AI65"/>
    <mergeCell ref="D53:P53"/>
    <mergeCell ref="V53:AH53"/>
    <mergeCell ref="F45:Q47"/>
    <mergeCell ref="X45:AI47"/>
    <mergeCell ref="C47:D47"/>
    <mergeCell ref="U47:V47"/>
    <mergeCell ref="C48:D48"/>
    <mergeCell ref="F48:Q48"/>
    <mergeCell ref="U48:V48"/>
    <mergeCell ref="X48:AI48"/>
    <mergeCell ref="F41:J41"/>
    <mergeCell ref="L41:N41"/>
    <mergeCell ref="P41:Q41"/>
    <mergeCell ref="X41:AB41"/>
    <mergeCell ref="AD41:AF41"/>
    <mergeCell ref="AH41:AI41"/>
    <mergeCell ref="D51:P51"/>
    <mergeCell ref="V51:AH51"/>
    <mergeCell ref="D52:P52"/>
    <mergeCell ref="V52:AH52"/>
    <mergeCell ref="F37:L37"/>
    <mergeCell ref="N37:Q37"/>
    <mergeCell ref="X37:AD37"/>
    <mergeCell ref="AF37:AI37"/>
    <mergeCell ref="F39:L39"/>
    <mergeCell ref="N39:Q39"/>
    <mergeCell ref="X39:AD39"/>
    <mergeCell ref="AF39:AI39"/>
    <mergeCell ref="C33:D45"/>
    <mergeCell ref="F33:Q34"/>
    <mergeCell ref="U33:V45"/>
    <mergeCell ref="X33:AI34"/>
    <mergeCell ref="F35:J35"/>
    <mergeCell ref="L35:N35"/>
    <mergeCell ref="P35:Q35"/>
    <mergeCell ref="X35:AB35"/>
    <mergeCell ref="AD35:AF35"/>
    <mergeCell ref="AH35:AI35"/>
    <mergeCell ref="F43:J43"/>
    <mergeCell ref="L43:N43"/>
    <mergeCell ref="P43:Q43"/>
    <mergeCell ref="X43:AB43"/>
    <mergeCell ref="AD43:AF43"/>
    <mergeCell ref="AH43:AI43"/>
    <mergeCell ref="D31:P31"/>
    <mergeCell ref="V31:AH31"/>
    <mergeCell ref="F23:Q25"/>
    <mergeCell ref="X23:AI25"/>
    <mergeCell ref="C25:D25"/>
    <mergeCell ref="U25:V25"/>
    <mergeCell ref="C26:D26"/>
    <mergeCell ref="F26:Q26"/>
    <mergeCell ref="U26:V26"/>
    <mergeCell ref="X26:AI26"/>
    <mergeCell ref="F19:J19"/>
    <mergeCell ref="L19:N19"/>
    <mergeCell ref="P19:Q19"/>
    <mergeCell ref="X19:AB19"/>
    <mergeCell ref="AD19:AF19"/>
    <mergeCell ref="AH19:AI19"/>
    <mergeCell ref="D29:P29"/>
    <mergeCell ref="V29:AH29"/>
    <mergeCell ref="D30:P30"/>
    <mergeCell ref="V30:AH30"/>
    <mergeCell ref="F15:L15"/>
    <mergeCell ref="N15:Q15"/>
    <mergeCell ref="X15:AD15"/>
    <mergeCell ref="AF15:AI15"/>
    <mergeCell ref="D9:P9"/>
    <mergeCell ref="V9:AH9"/>
    <mergeCell ref="C11:D23"/>
    <mergeCell ref="F11:Q12"/>
    <mergeCell ref="U11:V23"/>
    <mergeCell ref="X11:AI12"/>
    <mergeCell ref="F13:J13"/>
    <mergeCell ref="L13:N13"/>
    <mergeCell ref="P13:Q13"/>
    <mergeCell ref="X13:AB13"/>
    <mergeCell ref="F21:J21"/>
    <mergeCell ref="L21:N21"/>
    <mergeCell ref="P21:Q21"/>
    <mergeCell ref="X21:AB21"/>
    <mergeCell ref="AD21:AF21"/>
    <mergeCell ref="AH21:AI21"/>
    <mergeCell ref="F17:L17"/>
    <mergeCell ref="N17:Q17"/>
    <mergeCell ref="X17:AD17"/>
    <mergeCell ref="AF17:AI17"/>
    <mergeCell ref="B2:AJ2"/>
    <mergeCell ref="B3:AJ3"/>
    <mergeCell ref="B4:AJ4"/>
    <mergeCell ref="D7:P7"/>
    <mergeCell ref="V7:AH7"/>
    <mergeCell ref="D8:P8"/>
    <mergeCell ref="V8:AH8"/>
    <mergeCell ref="AD13:AF13"/>
    <mergeCell ref="AH13:AI13"/>
  </mergeCells>
  <printOptions horizontalCentered="1"/>
  <pageMargins left="0.23622047244094491" right="0.23622047244094491" top="0.27" bottom="0.96" header="0.17" footer="0.51"/>
  <pageSetup orientation="portrait" r:id="rId1"/>
  <headerFooter>
    <oddFooter>&amp;L&amp;"-,Negrita"Nombre y Firma del Entrenador&amp;C&amp;"-,Negrita"Sello Plantel&amp;R&amp;"-,Negrita"Nombre  y Firma del Director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L71"/>
  <sheetViews>
    <sheetView showGridLines="0" showRowColHeaders="0" view="pageBreakPreview" zoomScale="74" zoomScaleNormal="110" zoomScaleSheetLayoutView="74" workbookViewId="0">
      <selection activeCell="B4" sqref="B4:AJ4"/>
    </sheetView>
  </sheetViews>
  <sheetFormatPr baseColWidth="10" defaultColWidth="0" defaultRowHeight="15" x14ac:dyDescent="0.25"/>
  <cols>
    <col min="1" max="1" width="0.7109375" style="57" customWidth="1"/>
    <col min="2" max="2" width="0.5703125" style="2" customWidth="1"/>
    <col min="3" max="3" width="8.85546875" style="2" customWidth="1"/>
    <col min="4" max="4" width="4.28515625" style="2" customWidth="1"/>
    <col min="5" max="5" width="0.42578125" style="2" customWidth="1"/>
    <col min="6" max="6" width="3.5703125" style="2" customWidth="1"/>
    <col min="7" max="7" width="0.42578125" style="2" customWidth="1"/>
    <col min="8" max="8" width="1.85546875" style="2" customWidth="1"/>
    <col min="9" max="9" width="0.7109375" style="2" customWidth="1"/>
    <col min="10" max="10" width="2.85546875" style="2" customWidth="1"/>
    <col min="11" max="11" width="0.28515625" style="2" customWidth="1"/>
    <col min="12" max="12" width="4.7109375" style="2" customWidth="1"/>
    <col min="13" max="13" width="0.28515625" style="2" customWidth="1"/>
    <col min="14" max="14" width="2.85546875" style="2" customWidth="1"/>
    <col min="15" max="15" width="0.42578125" style="2" customWidth="1"/>
    <col min="16" max="16" width="4" style="2" customWidth="1"/>
    <col min="17" max="17" width="5.42578125" style="2" customWidth="1"/>
    <col min="18" max="18" width="0.42578125" customWidth="1"/>
    <col min="19" max="19" width="3.85546875" style="52" customWidth="1"/>
    <col min="20" max="20" width="0.5703125" style="2" customWidth="1"/>
    <col min="21" max="21" width="8.85546875" style="2" customWidth="1"/>
    <col min="22" max="22" width="4.28515625" style="2" customWidth="1"/>
    <col min="23" max="23" width="0.42578125" style="2" customWidth="1"/>
    <col min="24" max="24" width="3.5703125" style="2" customWidth="1"/>
    <col min="25" max="25" width="0.42578125" style="2" customWidth="1"/>
    <col min="26" max="26" width="1.85546875" style="2" customWidth="1"/>
    <col min="27" max="27" width="0.7109375" style="2" customWidth="1"/>
    <col min="28" max="28" width="2.85546875" style="2" customWidth="1"/>
    <col min="29" max="29" width="0.28515625" style="2" customWidth="1"/>
    <col min="30" max="30" width="4.7109375" style="2" customWidth="1"/>
    <col min="31" max="31" width="0.28515625" style="2" customWidth="1"/>
    <col min="32" max="32" width="2.85546875" style="2" customWidth="1"/>
    <col min="33" max="33" width="0.42578125" style="2" customWidth="1"/>
    <col min="34" max="34" width="4" style="2" customWidth="1"/>
    <col min="35" max="35" width="5.42578125" style="2" customWidth="1"/>
    <col min="36" max="36" width="0.42578125" customWidth="1"/>
    <col min="37" max="37" width="0.5703125" customWidth="1"/>
    <col min="38" max="38" width="3.5703125" hidden="1" customWidth="1"/>
    <col min="39" max="16384" width="10.85546875" hidden="1"/>
  </cols>
  <sheetData>
    <row r="1" spans="1:38" ht="6.6" customHeight="1" x14ac:dyDescent="0.25">
      <c r="S1" s="50"/>
      <c r="AL1" t="s">
        <v>105</v>
      </c>
    </row>
    <row r="2" spans="1:38" ht="21.6" customHeight="1" x14ac:dyDescent="0.25">
      <c r="B2" s="153" t="s">
        <v>108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</row>
    <row r="3" spans="1:38" ht="15.6" customHeight="1" x14ac:dyDescent="0.25">
      <c r="B3" s="154" t="str">
        <f>'BD InterCOABQ '!C1</f>
        <v>Plantel 2 Amealco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</row>
    <row r="4" spans="1:38" ht="12.6" customHeight="1" x14ac:dyDescent="0.25">
      <c r="B4" s="192" t="s">
        <v>129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</row>
    <row r="5" spans="1:38" ht="6" customHeight="1" x14ac:dyDescent="0.25"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51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1:38" s="1" customFormat="1" ht="2.4500000000000002" customHeight="1" x14ac:dyDescent="0.25">
      <c r="A6" s="58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52"/>
      <c r="T6" s="6">
        <v>2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8"/>
    </row>
    <row r="7" spans="1:38" ht="13.5" customHeight="1" x14ac:dyDescent="0.25">
      <c r="A7" s="59" t="str">
        <f>1&amp;$AL$1</f>
        <v>1B3F</v>
      </c>
      <c r="B7" s="9"/>
      <c r="C7" s="5"/>
      <c r="D7" s="156" t="s">
        <v>108</v>
      </c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44"/>
      <c r="R7" s="10"/>
      <c r="S7" s="53" t="str">
        <f>2&amp;$AL$1</f>
        <v>2B3F</v>
      </c>
      <c r="T7" s="9"/>
      <c r="U7" s="5"/>
      <c r="V7" s="156" t="s">
        <v>108</v>
      </c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44"/>
      <c r="AJ7" s="10"/>
    </row>
    <row r="8" spans="1:38" ht="9.9499999999999993" customHeight="1" x14ac:dyDescent="0.25">
      <c r="B8" s="9"/>
      <c r="C8" s="5"/>
      <c r="D8" s="156" t="str">
        <f>$B$3</f>
        <v>Plantel 2 Amealco</v>
      </c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45"/>
      <c r="R8" s="10"/>
      <c r="T8" s="9"/>
      <c r="V8" s="156" t="str">
        <f>$B$3</f>
        <v>Plantel 2 Amealco</v>
      </c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45"/>
      <c r="AJ8" s="10"/>
    </row>
    <row r="9" spans="1:38" s="3" customFormat="1" ht="9.6" customHeight="1" x14ac:dyDescent="0.2">
      <c r="A9" s="57"/>
      <c r="B9" s="11"/>
      <c r="C9" s="12"/>
      <c r="D9" s="162" t="str">
        <f>$B$4</f>
        <v>Basquetbol 3x3 Femenil</v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46"/>
      <c r="R9" s="13"/>
      <c r="S9" s="54"/>
      <c r="T9" s="11"/>
      <c r="V9" s="162" t="str">
        <f>$B$4</f>
        <v>Basquetbol 3x3 Femenil</v>
      </c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46"/>
      <c r="AJ9" s="13"/>
    </row>
    <row r="10" spans="1:38" ht="2.1" customHeight="1" x14ac:dyDescent="0.25">
      <c r="B10" s="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0"/>
      <c r="T10" s="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0"/>
    </row>
    <row r="11" spans="1:38" ht="13.5" customHeight="1" x14ac:dyDescent="0.25">
      <c r="B11" s="9"/>
      <c r="C11" s="163"/>
      <c r="D11" s="164"/>
      <c r="E11" s="5"/>
      <c r="F11" s="169" t="str">
        <f>VLOOKUP(A7,'BD InterCOABQ '!$A:P,8,FALSE)&amp;" "&amp;VLOOKUP(A7,'BD InterCOABQ '!$A:P,9,FALSE)&amp;" "&amp;VLOOKUP(A7,'BD InterCOABQ '!$A:P,7,FALSE)</f>
        <v xml:space="preserve">  </v>
      </c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1"/>
      <c r="R11" s="10"/>
      <c r="T11" s="9"/>
      <c r="U11" s="175"/>
      <c r="V11" s="176"/>
      <c r="W11" s="5"/>
      <c r="X11" s="169" t="str">
        <f>VLOOKUP(S7,'BD InterCOABQ '!$A:AH,8,FALSE)&amp;" "&amp;VLOOKUP(S7,'BD InterCOABQ '!$A:AH,9,FALSE)&amp;" "&amp;VLOOKUP(S7,'BD InterCOABQ '!$A:AH,7,FALSE)</f>
        <v xml:space="preserve">  </v>
      </c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1"/>
      <c r="AJ11" s="10"/>
    </row>
    <row r="12" spans="1:38" ht="13.5" customHeight="1" x14ac:dyDescent="0.25">
      <c r="B12" s="9"/>
      <c r="C12" s="165"/>
      <c r="D12" s="166"/>
      <c r="E12" s="5"/>
      <c r="F12" s="172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4"/>
      <c r="R12" s="10"/>
      <c r="T12" s="9"/>
      <c r="U12" s="177"/>
      <c r="V12" s="178"/>
      <c r="W12" s="5"/>
      <c r="X12" s="172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4"/>
      <c r="AJ12" s="10"/>
    </row>
    <row r="13" spans="1:38" s="20" customFormat="1" ht="6.6" customHeight="1" x14ac:dyDescent="0.25">
      <c r="A13" s="60"/>
      <c r="B13" s="18"/>
      <c r="C13" s="165"/>
      <c r="D13" s="166"/>
      <c r="E13" s="17"/>
      <c r="F13" s="157" t="s">
        <v>17</v>
      </c>
      <c r="G13" s="157"/>
      <c r="H13" s="157"/>
      <c r="I13" s="157"/>
      <c r="J13" s="157"/>
      <c r="K13" s="43"/>
      <c r="L13" s="157" t="s">
        <v>18</v>
      </c>
      <c r="M13" s="157"/>
      <c r="N13" s="157"/>
      <c r="O13" s="43"/>
      <c r="P13" s="157" t="s">
        <v>4</v>
      </c>
      <c r="Q13" s="157"/>
      <c r="R13" s="24"/>
      <c r="S13" s="55"/>
      <c r="T13" s="18"/>
      <c r="U13" s="177"/>
      <c r="V13" s="178"/>
      <c r="W13" s="17"/>
      <c r="X13" s="157" t="s">
        <v>17</v>
      </c>
      <c r="Y13" s="157"/>
      <c r="Z13" s="157"/>
      <c r="AA13" s="157"/>
      <c r="AB13" s="157"/>
      <c r="AC13" s="43"/>
      <c r="AD13" s="157" t="s">
        <v>18</v>
      </c>
      <c r="AE13" s="157"/>
      <c r="AF13" s="157"/>
      <c r="AG13" s="43"/>
      <c r="AH13" s="157" t="s">
        <v>4</v>
      </c>
      <c r="AI13" s="157"/>
      <c r="AJ13" s="24"/>
    </row>
    <row r="14" spans="1:38" ht="2.4500000000000002" customHeight="1" x14ac:dyDescent="0.25">
      <c r="B14" s="9"/>
      <c r="C14" s="165"/>
      <c r="D14" s="16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0"/>
      <c r="T14" s="9"/>
      <c r="U14" s="177"/>
      <c r="V14" s="178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10"/>
    </row>
    <row r="15" spans="1:38" ht="12.95" customHeight="1" x14ac:dyDescent="0.25">
      <c r="B15" s="9"/>
      <c r="C15" s="165"/>
      <c r="D15" s="166"/>
      <c r="E15" s="5"/>
      <c r="F15" s="158" t="str">
        <f>IF(VLOOKUP(A7,'BD InterCOABQ '!$A:P,11,FALSE)="","",VLOOKUP(A7,'BD InterCOABQ '!$A:P,11,FALSE))</f>
        <v/>
      </c>
      <c r="G15" s="159"/>
      <c r="H15" s="159"/>
      <c r="I15" s="159"/>
      <c r="J15" s="159"/>
      <c r="K15" s="159"/>
      <c r="L15" s="160"/>
      <c r="M15" s="29"/>
      <c r="N15" s="161" t="str">
        <f>IF(VLOOKUP(A7,'BD InterCOABQ '!$A:P,10,FALSE)="","",VLOOKUP(A7,'BD InterCOABQ '!$A:P,10,FALSE))</f>
        <v/>
      </c>
      <c r="O15" s="161"/>
      <c r="P15" s="161"/>
      <c r="Q15" s="161"/>
      <c r="R15" s="10"/>
      <c r="T15" s="9"/>
      <c r="U15" s="177"/>
      <c r="V15" s="178"/>
      <c r="W15" s="5"/>
      <c r="X15" s="158" t="str">
        <f>IF(VLOOKUP(S7,'BD InterCOABQ '!$A:AH,11,FALSE)="","",VLOOKUP(S7,'BD InterCOABQ '!$A:AH,11,FALSE))</f>
        <v/>
      </c>
      <c r="Y15" s="159"/>
      <c r="Z15" s="159"/>
      <c r="AA15" s="159"/>
      <c r="AB15" s="159"/>
      <c r="AC15" s="159"/>
      <c r="AD15" s="160"/>
      <c r="AE15" s="29"/>
      <c r="AF15" s="161" t="str">
        <f>IF(VLOOKUP(S7,'BD InterCOABQ '!$A:AH,10,FALSE)="","",VLOOKUP(S7,'BD InterCOABQ '!$A:AH,10,FALSE))</f>
        <v/>
      </c>
      <c r="AG15" s="161"/>
      <c r="AH15" s="161"/>
      <c r="AI15" s="161"/>
      <c r="AJ15" s="10"/>
    </row>
    <row r="16" spans="1:38" ht="0.95" customHeight="1" x14ac:dyDescent="0.25">
      <c r="B16" s="9"/>
      <c r="C16" s="165"/>
      <c r="D16" s="166"/>
      <c r="E16" s="5"/>
      <c r="F16" s="5"/>
      <c r="G16" s="5"/>
      <c r="H16" s="5"/>
      <c r="I16" s="5"/>
      <c r="J16" s="5"/>
      <c r="K16" s="5"/>
      <c r="L16" s="4"/>
      <c r="M16" s="4"/>
      <c r="N16" s="4"/>
      <c r="O16" s="4"/>
      <c r="P16" s="4"/>
      <c r="Q16" s="4"/>
      <c r="R16" s="10"/>
      <c r="T16" s="9"/>
      <c r="U16" s="177"/>
      <c r="V16" s="178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10"/>
    </row>
    <row r="17" spans="1:36" s="3" customFormat="1" ht="6.6" customHeight="1" x14ac:dyDescent="0.2">
      <c r="A17" s="57"/>
      <c r="B17" s="11"/>
      <c r="C17" s="165"/>
      <c r="D17" s="166"/>
      <c r="E17" s="12"/>
      <c r="F17" s="157" t="s">
        <v>0</v>
      </c>
      <c r="G17" s="157"/>
      <c r="H17" s="157"/>
      <c r="I17" s="157"/>
      <c r="J17" s="157"/>
      <c r="K17" s="157"/>
      <c r="L17" s="157"/>
      <c r="M17" s="28"/>
      <c r="N17" s="157" t="s">
        <v>9</v>
      </c>
      <c r="O17" s="157"/>
      <c r="P17" s="157"/>
      <c r="Q17" s="157"/>
      <c r="R17" s="13"/>
      <c r="S17" s="54"/>
      <c r="T17" s="11"/>
      <c r="U17" s="177"/>
      <c r="V17" s="178"/>
      <c r="W17" s="12"/>
      <c r="X17" s="157" t="s">
        <v>0</v>
      </c>
      <c r="Y17" s="157"/>
      <c r="Z17" s="157"/>
      <c r="AA17" s="157"/>
      <c r="AB17" s="157"/>
      <c r="AC17" s="157"/>
      <c r="AD17" s="157"/>
      <c r="AE17" s="28"/>
      <c r="AF17" s="157" t="s">
        <v>9</v>
      </c>
      <c r="AG17" s="157"/>
      <c r="AH17" s="157"/>
      <c r="AI17" s="157"/>
      <c r="AJ17" s="13"/>
    </row>
    <row r="18" spans="1:36" ht="0.95" customHeight="1" x14ac:dyDescent="0.25">
      <c r="B18" s="9"/>
      <c r="C18" s="165"/>
      <c r="D18" s="166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0"/>
      <c r="T18" s="9"/>
      <c r="U18" s="177"/>
      <c r="V18" s="178"/>
      <c r="W18" s="5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0"/>
    </row>
    <row r="19" spans="1:36" ht="12.6" customHeight="1" x14ac:dyDescent="0.25">
      <c r="B19" s="9"/>
      <c r="C19" s="165"/>
      <c r="D19" s="166"/>
      <c r="E19" s="5"/>
      <c r="F19" s="181" t="str">
        <f>IF(VLOOKUP(A7,'BD InterCOABQ '!$A:P,14,FALSE)="","",VLOOKUP(A7,'BD InterCOABQ '!$A:P,14,FALSE))</f>
        <v/>
      </c>
      <c r="G19" s="181"/>
      <c r="H19" s="181"/>
      <c r="I19" s="181"/>
      <c r="J19" s="181"/>
      <c r="K19" s="5"/>
      <c r="L19" s="181" t="str">
        <f>IF(VLOOKUP(A7,'BD InterCOABQ '!$A:P,13,FALSE)="","",VLOOKUP(A7,'BD InterCOABQ '!$A:P,13,FALSE))</f>
        <v/>
      </c>
      <c r="M19" s="181"/>
      <c r="N19" s="181"/>
      <c r="O19" s="4"/>
      <c r="P19" s="181" t="str">
        <f>IF(VLOOKUP(A7,'BD InterCOABQ '!$A:P,15,FALSE)="","",VLOOKUP(A7,'BD InterCOABQ '!$A:P,15,FALSE))</f>
        <v/>
      </c>
      <c r="Q19" s="181"/>
      <c r="R19" s="10"/>
      <c r="T19" s="9"/>
      <c r="U19" s="177"/>
      <c r="V19" s="178"/>
      <c r="W19" s="5"/>
      <c r="X19" s="181" t="str">
        <f>IF(VLOOKUP(S7,'BD InterCOABQ '!$A:AH,14,FALSE)="","",VLOOKUP(S7,'BD InterCOABQ '!$A:AH,14,FALSE))</f>
        <v/>
      </c>
      <c r="Y19" s="181"/>
      <c r="Z19" s="181"/>
      <c r="AA19" s="181"/>
      <c r="AB19" s="181"/>
      <c r="AC19" s="5"/>
      <c r="AD19" s="181" t="str">
        <f>IF(VLOOKUP(S7,'BD InterCOABQ '!$A:AH,13,FALSE)="","",VLOOKUP(S7,'BD InterCOABQ '!$A:AH,13,FALSE))</f>
        <v/>
      </c>
      <c r="AE19" s="181"/>
      <c r="AF19" s="181"/>
      <c r="AG19" s="4"/>
      <c r="AH19" s="181" t="str">
        <f>IF(VLOOKUP(S7,'BD InterCOABQ '!$A:AH,15,FALSE)="","",VLOOKUP(S7,'BD InterCOABQ '!$A:AH,15,FALSE))</f>
        <v/>
      </c>
      <c r="AI19" s="181"/>
      <c r="AJ19" s="10"/>
    </row>
    <row r="20" spans="1:36" ht="1.5" customHeight="1" x14ac:dyDescent="0.25">
      <c r="B20" s="9"/>
      <c r="C20" s="165"/>
      <c r="D20" s="166"/>
      <c r="E20" s="5"/>
      <c r="F20" s="4"/>
      <c r="G20" s="4"/>
      <c r="H20" s="4"/>
      <c r="I20" s="5"/>
      <c r="J20" s="5"/>
      <c r="K20" s="5"/>
      <c r="L20" s="4"/>
      <c r="M20" s="4"/>
      <c r="N20" s="4"/>
      <c r="O20" s="4"/>
      <c r="P20" s="4"/>
      <c r="Q20" s="4"/>
      <c r="R20" s="10"/>
      <c r="T20" s="9"/>
      <c r="U20" s="177"/>
      <c r="V20" s="178"/>
      <c r="W20" s="5"/>
      <c r="X20" s="4"/>
      <c r="Y20" s="4"/>
      <c r="Z20" s="4"/>
      <c r="AA20" s="5"/>
      <c r="AB20" s="5"/>
      <c r="AC20" s="5"/>
      <c r="AD20" s="4"/>
      <c r="AE20" s="4"/>
      <c r="AF20" s="4"/>
      <c r="AG20" s="4"/>
      <c r="AH20" s="4"/>
      <c r="AI20" s="4"/>
      <c r="AJ20" s="10"/>
    </row>
    <row r="21" spans="1:36" s="21" customFormat="1" ht="6.6" customHeight="1" x14ac:dyDescent="0.25">
      <c r="A21" s="61"/>
      <c r="B21" s="25"/>
      <c r="C21" s="165"/>
      <c r="D21" s="166"/>
      <c r="E21" s="22"/>
      <c r="F21" s="157" t="s">
        <v>89</v>
      </c>
      <c r="G21" s="157"/>
      <c r="H21" s="157"/>
      <c r="I21" s="157"/>
      <c r="J21" s="157"/>
      <c r="K21" s="43"/>
      <c r="L21" s="157" t="s">
        <v>19</v>
      </c>
      <c r="M21" s="157"/>
      <c r="N21" s="157"/>
      <c r="O21" s="43"/>
      <c r="P21" s="157" t="s">
        <v>10</v>
      </c>
      <c r="Q21" s="157"/>
      <c r="R21" s="26"/>
      <c r="S21" s="56"/>
      <c r="T21" s="25"/>
      <c r="U21" s="177"/>
      <c r="V21" s="178"/>
      <c r="W21" s="22"/>
      <c r="X21" s="157" t="s">
        <v>89</v>
      </c>
      <c r="Y21" s="157"/>
      <c r="Z21" s="157"/>
      <c r="AA21" s="157"/>
      <c r="AB21" s="157"/>
      <c r="AC21" s="43"/>
      <c r="AD21" s="157" t="s">
        <v>19</v>
      </c>
      <c r="AE21" s="157"/>
      <c r="AF21" s="157"/>
      <c r="AG21" s="43"/>
      <c r="AH21" s="157" t="s">
        <v>10</v>
      </c>
      <c r="AI21" s="157"/>
      <c r="AJ21" s="26"/>
    </row>
    <row r="22" spans="1:36" ht="5.0999999999999996" customHeight="1" x14ac:dyDescent="0.25">
      <c r="B22" s="9"/>
      <c r="C22" s="165"/>
      <c r="D22" s="166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0"/>
      <c r="T22" s="9"/>
      <c r="U22" s="177"/>
      <c r="V22" s="178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10"/>
    </row>
    <row r="23" spans="1:36" ht="6.6" customHeight="1" x14ac:dyDescent="0.25">
      <c r="B23" s="9"/>
      <c r="C23" s="167"/>
      <c r="D23" s="168"/>
      <c r="E23" s="27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0"/>
      <c r="T23" s="9"/>
      <c r="U23" s="179"/>
      <c r="V23" s="180"/>
      <c r="W23" s="27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0"/>
    </row>
    <row r="24" spans="1:36" ht="0.95" customHeight="1" x14ac:dyDescent="0.25">
      <c r="B24" s="9"/>
      <c r="C24" s="4"/>
      <c r="D24" s="4"/>
      <c r="E24" s="27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0"/>
      <c r="T24" s="9"/>
      <c r="U24" s="4"/>
      <c r="V24" s="4"/>
      <c r="W24" s="27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0"/>
    </row>
    <row r="25" spans="1:36" ht="18" customHeight="1" x14ac:dyDescent="0.25">
      <c r="B25" s="9"/>
      <c r="C25" s="183" t="str">
        <f>IF(VLOOKUP(A7,'BD InterCOABQ '!$A:P,12,FALSE)="","",VLOOKUP(A7,'BD InterCOABQ '!$A:P,12,FALSE))</f>
        <v/>
      </c>
      <c r="D25" s="184"/>
      <c r="E25" s="4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0"/>
      <c r="T25" s="9"/>
      <c r="U25" s="183" t="str">
        <f>IF(VLOOKUP(S7,'BD InterCOABQ '!$A:AH,12,FALSE)="","",VLOOKUP(S7,'BD InterCOABQ '!$A:AH,12,FALSE))</f>
        <v/>
      </c>
      <c r="V25" s="184"/>
      <c r="W25" s="4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0"/>
    </row>
    <row r="26" spans="1:36" ht="5.45" customHeight="1" x14ac:dyDescent="0.25">
      <c r="B26" s="14"/>
      <c r="C26" s="185" t="s">
        <v>7</v>
      </c>
      <c r="D26" s="185"/>
      <c r="E26" s="15"/>
      <c r="F26" s="185" t="s">
        <v>20</v>
      </c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6"/>
      <c r="T26" s="14"/>
      <c r="U26" s="185" t="s">
        <v>7</v>
      </c>
      <c r="V26" s="185"/>
      <c r="W26" s="15"/>
      <c r="X26" s="185" t="s">
        <v>20</v>
      </c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6"/>
    </row>
    <row r="27" spans="1:36" ht="9" customHeight="1" x14ac:dyDescent="0.25"/>
    <row r="28" spans="1:36" s="1" customFormat="1" ht="2.4500000000000002" customHeight="1" x14ac:dyDescent="0.25">
      <c r="A28" s="58"/>
      <c r="B28" s="6">
        <v>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  <c r="S28" s="52"/>
      <c r="T28" s="6">
        <v>4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8"/>
    </row>
    <row r="29" spans="1:36" ht="13.5" customHeight="1" x14ac:dyDescent="0.25">
      <c r="A29" s="57" t="str">
        <f>3&amp;AL$1</f>
        <v>3B3F</v>
      </c>
      <c r="B29" s="9"/>
      <c r="C29" s="5"/>
      <c r="D29" s="156" t="s">
        <v>108</v>
      </c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44"/>
      <c r="R29" s="10"/>
      <c r="S29" s="53" t="str">
        <f>4&amp;$AL$1</f>
        <v>4B3F</v>
      </c>
      <c r="T29" s="9"/>
      <c r="U29" s="5"/>
      <c r="V29" s="156" t="s">
        <v>108</v>
      </c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44"/>
      <c r="AJ29" s="10"/>
    </row>
    <row r="30" spans="1:36" ht="9.9499999999999993" customHeight="1" x14ac:dyDescent="0.25">
      <c r="B30" s="9"/>
      <c r="C30" s="5"/>
      <c r="D30" s="156" t="str">
        <f>$B$3</f>
        <v>Plantel 2 Amealco</v>
      </c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45"/>
      <c r="R30" s="10"/>
      <c r="T30" s="9"/>
      <c r="V30" s="156" t="str">
        <f>$B$3</f>
        <v>Plantel 2 Amealco</v>
      </c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45"/>
      <c r="AJ30" s="10"/>
    </row>
    <row r="31" spans="1:36" s="3" customFormat="1" ht="9.6" customHeight="1" x14ac:dyDescent="0.2">
      <c r="A31" s="57"/>
      <c r="B31" s="11"/>
      <c r="C31" s="12"/>
      <c r="D31" s="162" t="str">
        <f>$B$4</f>
        <v>Basquetbol 3x3 Femenil</v>
      </c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46"/>
      <c r="R31" s="13"/>
      <c r="S31" s="54"/>
      <c r="T31" s="11"/>
      <c r="V31" s="162" t="str">
        <f>$B$4</f>
        <v>Basquetbol 3x3 Femenil</v>
      </c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46"/>
      <c r="AJ31" s="13"/>
    </row>
    <row r="32" spans="1:36" ht="2.1" customHeight="1" x14ac:dyDescent="0.25">
      <c r="B32" s="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0"/>
      <c r="T32" s="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0"/>
    </row>
    <row r="33" spans="1:36" ht="13.5" customHeight="1" x14ac:dyDescent="0.25">
      <c r="B33" s="9"/>
      <c r="C33" s="163"/>
      <c r="D33" s="164"/>
      <c r="E33" s="5"/>
      <c r="F33" s="169" t="str">
        <f>VLOOKUP(A29,'BD InterCOABQ '!$A:P,8,FALSE)&amp;" "&amp;VLOOKUP(A29,'BD InterCOABQ '!$A:P,9,FALSE)&amp;" "&amp;VLOOKUP(A29,'BD InterCOABQ '!$A:P,7,FALSE)</f>
        <v xml:space="preserve">  </v>
      </c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1"/>
      <c r="R33" s="10"/>
      <c r="T33" s="9"/>
      <c r="U33" s="163"/>
      <c r="V33" s="164"/>
      <c r="W33" s="5"/>
      <c r="X33" s="169" t="str">
        <f>VLOOKUP(S29,'BD InterCOABQ '!$A:AH,8,FALSE)&amp;" "&amp;VLOOKUP(S29,'BD InterCOABQ '!$A:AH,9,FALSE)&amp;" "&amp;VLOOKUP(S29,'BD InterCOABQ '!$A:AH,7,FALSE)</f>
        <v xml:space="preserve">  </v>
      </c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1"/>
      <c r="AJ33" s="10"/>
    </row>
    <row r="34" spans="1:36" ht="13.5" customHeight="1" x14ac:dyDescent="0.25">
      <c r="B34" s="9"/>
      <c r="C34" s="165"/>
      <c r="D34" s="166"/>
      <c r="E34" s="5"/>
      <c r="F34" s="172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4"/>
      <c r="R34" s="10"/>
      <c r="T34" s="9"/>
      <c r="U34" s="165"/>
      <c r="V34" s="166"/>
      <c r="W34" s="5"/>
      <c r="X34" s="172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4"/>
      <c r="AJ34" s="10"/>
    </row>
    <row r="35" spans="1:36" s="20" customFormat="1" ht="6.6" customHeight="1" x14ac:dyDescent="0.25">
      <c r="A35" s="60"/>
      <c r="B35" s="18"/>
      <c r="C35" s="165"/>
      <c r="D35" s="166"/>
      <c r="E35" s="17"/>
      <c r="F35" s="157" t="s">
        <v>17</v>
      </c>
      <c r="G35" s="157"/>
      <c r="H35" s="157"/>
      <c r="I35" s="157"/>
      <c r="J35" s="157"/>
      <c r="K35" s="43"/>
      <c r="L35" s="157" t="s">
        <v>18</v>
      </c>
      <c r="M35" s="157"/>
      <c r="N35" s="157"/>
      <c r="O35" s="43"/>
      <c r="P35" s="157" t="s">
        <v>4</v>
      </c>
      <c r="Q35" s="157"/>
      <c r="R35" s="24"/>
      <c r="S35" s="55"/>
      <c r="T35" s="18"/>
      <c r="U35" s="165"/>
      <c r="V35" s="166"/>
      <c r="W35" s="17"/>
      <c r="X35" s="157" t="s">
        <v>17</v>
      </c>
      <c r="Y35" s="157"/>
      <c r="Z35" s="157"/>
      <c r="AA35" s="157"/>
      <c r="AB35" s="157"/>
      <c r="AC35" s="43"/>
      <c r="AD35" s="157" t="s">
        <v>18</v>
      </c>
      <c r="AE35" s="157"/>
      <c r="AF35" s="157"/>
      <c r="AG35" s="43"/>
      <c r="AH35" s="157" t="s">
        <v>4</v>
      </c>
      <c r="AI35" s="157"/>
      <c r="AJ35" s="24"/>
    </row>
    <row r="36" spans="1:36" ht="2.4500000000000002" customHeight="1" x14ac:dyDescent="0.25">
      <c r="B36" s="9"/>
      <c r="C36" s="165"/>
      <c r="D36" s="16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0"/>
      <c r="T36" s="9"/>
      <c r="U36" s="165"/>
      <c r="V36" s="166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10"/>
    </row>
    <row r="37" spans="1:36" ht="12.95" customHeight="1" x14ac:dyDescent="0.25">
      <c r="B37" s="9"/>
      <c r="C37" s="165"/>
      <c r="D37" s="166"/>
      <c r="E37" s="5"/>
      <c r="F37" s="158" t="str">
        <f>IF(VLOOKUP(A29,'BD InterCOABQ '!$A:P,11,FALSE)="","",VLOOKUP(A29,'BD InterCOABQ '!$A:P,11,FALSE))</f>
        <v/>
      </c>
      <c r="G37" s="159"/>
      <c r="H37" s="159"/>
      <c r="I37" s="159"/>
      <c r="J37" s="159"/>
      <c r="K37" s="159"/>
      <c r="L37" s="160"/>
      <c r="M37" s="29"/>
      <c r="N37" s="161" t="str">
        <f>IF(VLOOKUP(A29,'BD InterCOABQ '!$A:P,10,FALSE)="","",VLOOKUP(A29,'BD InterCOABQ '!$A:P,10,FALSE))</f>
        <v/>
      </c>
      <c r="O37" s="161"/>
      <c r="P37" s="161"/>
      <c r="Q37" s="161"/>
      <c r="R37" s="10"/>
      <c r="T37" s="9"/>
      <c r="U37" s="165"/>
      <c r="V37" s="166"/>
      <c r="W37" s="5"/>
      <c r="X37" s="158" t="str">
        <f>IF(VLOOKUP(S29,'BD InterCOABQ '!$A:AH,11,FALSE)="","",VLOOKUP(S29,'BD InterCOABQ '!$A:AH,11,FALSE))</f>
        <v/>
      </c>
      <c r="Y37" s="159"/>
      <c r="Z37" s="159"/>
      <c r="AA37" s="159"/>
      <c r="AB37" s="159"/>
      <c r="AC37" s="159"/>
      <c r="AD37" s="160"/>
      <c r="AE37" s="29"/>
      <c r="AF37" s="161" t="str">
        <f>IF(VLOOKUP(S29,'BD InterCOABQ '!$A:AH,10,FALSE)="","",VLOOKUP(S29,'BD InterCOABQ '!$A:AH,10,FALSE))</f>
        <v/>
      </c>
      <c r="AG37" s="161"/>
      <c r="AH37" s="161"/>
      <c r="AI37" s="161"/>
      <c r="AJ37" s="10"/>
    </row>
    <row r="38" spans="1:36" ht="0.95" customHeight="1" x14ac:dyDescent="0.25">
      <c r="B38" s="9"/>
      <c r="C38" s="165"/>
      <c r="D38" s="166"/>
      <c r="E38" s="5"/>
      <c r="F38" s="5"/>
      <c r="G38" s="5"/>
      <c r="H38" s="5"/>
      <c r="I38" s="5"/>
      <c r="J38" s="5"/>
      <c r="K38" s="5"/>
      <c r="L38" s="4"/>
      <c r="M38" s="4"/>
      <c r="N38" s="4"/>
      <c r="O38" s="4"/>
      <c r="P38" s="4"/>
      <c r="Q38" s="4"/>
      <c r="R38" s="10"/>
      <c r="T38" s="9"/>
      <c r="U38" s="165"/>
      <c r="V38" s="166"/>
      <c r="W38" s="5"/>
      <c r="X38" s="5"/>
      <c r="Y38" s="5"/>
      <c r="Z38" s="5"/>
      <c r="AA38" s="5"/>
      <c r="AB38" s="5"/>
      <c r="AC38" s="5"/>
      <c r="AD38" s="4"/>
      <c r="AE38" s="4"/>
      <c r="AF38" s="4"/>
      <c r="AG38" s="4"/>
      <c r="AH38" s="4"/>
      <c r="AI38" s="4"/>
      <c r="AJ38" s="10"/>
    </row>
    <row r="39" spans="1:36" s="3" customFormat="1" ht="6.6" customHeight="1" x14ac:dyDescent="0.2">
      <c r="A39" s="57"/>
      <c r="B39" s="11"/>
      <c r="C39" s="165"/>
      <c r="D39" s="166"/>
      <c r="E39" s="12"/>
      <c r="F39" s="157" t="s">
        <v>0</v>
      </c>
      <c r="G39" s="157"/>
      <c r="H39" s="157"/>
      <c r="I39" s="157"/>
      <c r="J39" s="157"/>
      <c r="K39" s="157"/>
      <c r="L39" s="157"/>
      <c r="M39" s="28"/>
      <c r="N39" s="157" t="s">
        <v>9</v>
      </c>
      <c r="O39" s="157"/>
      <c r="P39" s="157"/>
      <c r="Q39" s="157"/>
      <c r="R39" s="13"/>
      <c r="S39" s="54"/>
      <c r="T39" s="11"/>
      <c r="U39" s="165"/>
      <c r="V39" s="166"/>
      <c r="W39" s="12"/>
      <c r="X39" s="157" t="s">
        <v>0</v>
      </c>
      <c r="Y39" s="157"/>
      <c r="Z39" s="157"/>
      <c r="AA39" s="157"/>
      <c r="AB39" s="157"/>
      <c r="AC39" s="157"/>
      <c r="AD39" s="157"/>
      <c r="AE39" s="28"/>
      <c r="AF39" s="157" t="s">
        <v>9</v>
      </c>
      <c r="AG39" s="157"/>
      <c r="AH39" s="157"/>
      <c r="AI39" s="157"/>
      <c r="AJ39" s="13"/>
    </row>
    <row r="40" spans="1:36" ht="0.95" customHeight="1" x14ac:dyDescent="0.25">
      <c r="B40" s="9"/>
      <c r="C40" s="165"/>
      <c r="D40" s="166"/>
      <c r="E40" s="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0"/>
      <c r="T40" s="9"/>
      <c r="U40" s="165"/>
      <c r="V40" s="166"/>
      <c r="W40" s="5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10"/>
    </row>
    <row r="41" spans="1:36" ht="12.6" customHeight="1" x14ac:dyDescent="0.25">
      <c r="B41" s="9"/>
      <c r="C41" s="165"/>
      <c r="D41" s="166"/>
      <c r="E41" s="5"/>
      <c r="F41" s="181" t="str">
        <f>IF(VLOOKUP(A29,'BD InterCOABQ '!$A:P,14,FALSE)="","",VLOOKUP(A29,'BD InterCOABQ '!$A:P,14,FALSE))</f>
        <v/>
      </c>
      <c r="G41" s="181"/>
      <c r="H41" s="181"/>
      <c r="I41" s="181"/>
      <c r="J41" s="181"/>
      <c r="K41" s="5"/>
      <c r="L41" s="181" t="str">
        <f>IF(VLOOKUP(A29,'BD InterCOABQ '!$A:P,13,FALSE)="","",VLOOKUP(A29,'BD InterCOABQ '!$A:P,13,FALSE))</f>
        <v/>
      </c>
      <c r="M41" s="181"/>
      <c r="N41" s="181"/>
      <c r="O41" s="4"/>
      <c r="P41" s="181" t="str">
        <f>IF(VLOOKUP(A29,'BD InterCOABQ '!$A:P,15,FALSE)="","",VLOOKUP(A29,'BD InterCOABQ '!$A:P,15,FALSE))</f>
        <v/>
      </c>
      <c r="Q41" s="181"/>
      <c r="R41" s="10"/>
      <c r="T41" s="9"/>
      <c r="U41" s="165"/>
      <c r="V41" s="166"/>
      <c r="W41" s="5"/>
      <c r="X41" s="181" t="str">
        <f>IF(VLOOKUP(S29,'BD InterCOABQ '!$A:AH,14,FALSE)="","",VLOOKUP(S29,'BD InterCOABQ '!$A:AH,14,FALSE))</f>
        <v/>
      </c>
      <c r="Y41" s="181"/>
      <c r="Z41" s="181"/>
      <c r="AA41" s="181"/>
      <c r="AB41" s="181"/>
      <c r="AC41" s="5"/>
      <c r="AD41" s="181" t="str">
        <f>IF(VLOOKUP(S29,'BD InterCOABQ '!$A:AH,13,FALSE)="","",VLOOKUP(S29,'BD InterCOABQ '!$A:AH,13,FALSE))</f>
        <v/>
      </c>
      <c r="AE41" s="181"/>
      <c r="AF41" s="181"/>
      <c r="AG41" s="4"/>
      <c r="AH41" s="181" t="str">
        <f>IF(VLOOKUP(S29,'BD InterCOABQ '!$A:AH,15,FALSE)="","",VLOOKUP(S29,'BD InterCOABQ '!$A:AH,15,FALSE))</f>
        <v/>
      </c>
      <c r="AI41" s="181"/>
      <c r="AJ41" s="10"/>
    </row>
    <row r="42" spans="1:36" ht="1.5" customHeight="1" x14ac:dyDescent="0.25">
      <c r="B42" s="9"/>
      <c r="C42" s="165"/>
      <c r="D42" s="166"/>
      <c r="E42" s="5"/>
      <c r="F42" s="4"/>
      <c r="G42" s="4"/>
      <c r="H42" s="4"/>
      <c r="I42" s="5"/>
      <c r="J42" s="5"/>
      <c r="K42" s="5"/>
      <c r="L42" s="4"/>
      <c r="M42" s="4"/>
      <c r="N42" s="4"/>
      <c r="O42" s="4"/>
      <c r="P42" s="4"/>
      <c r="Q42" s="4"/>
      <c r="R42" s="10"/>
      <c r="T42" s="9"/>
      <c r="U42" s="165"/>
      <c r="V42" s="166"/>
      <c r="W42" s="5"/>
      <c r="X42" s="4"/>
      <c r="Y42" s="4"/>
      <c r="Z42" s="4"/>
      <c r="AA42" s="5"/>
      <c r="AB42" s="5"/>
      <c r="AC42" s="5"/>
      <c r="AD42" s="4"/>
      <c r="AE42" s="4"/>
      <c r="AF42" s="4"/>
      <c r="AG42" s="4"/>
      <c r="AH42" s="4"/>
      <c r="AI42" s="4"/>
      <c r="AJ42" s="10"/>
    </row>
    <row r="43" spans="1:36" s="21" customFormat="1" ht="6.6" customHeight="1" x14ac:dyDescent="0.25">
      <c r="A43" s="61"/>
      <c r="B43" s="25"/>
      <c r="C43" s="165"/>
      <c r="D43" s="166"/>
      <c r="E43" s="22"/>
      <c r="F43" s="157" t="s">
        <v>89</v>
      </c>
      <c r="G43" s="157"/>
      <c r="H43" s="157"/>
      <c r="I43" s="157"/>
      <c r="J43" s="157"/>
      <c r="K43" s="43"/>
      <c r="L43" s="157" t="s">
        <v>19</v>
      </c>
      <c r="M43" s="157"/>
      <c r="N43" s="157"/>
      <c r="O43" s="43"/>
      <c r="P43" s="157" t="s">
        <v>10</v>
      </c>
      <c r="Q43" s="157"/>
      <c r="R43" s="26"/>
      <c r="S43" s="56"/>
      <c r="T43" s="25"/>
      <c r="U43" s="165"/>
      <c r="V43" s="166"/>
      <c r="W43" s="22"/>
      <c r="X43" s="157" t="s">
        <v>89</v>
      </c>
      <c r="Y43" s="157"/>
      <c r="Z43" s="157"/>
      <c r="AA43" s="157"/>
      <c r="AB43" s="157"/>
      <c r="AC43" s="43"/>
      <c r="AD43" s="157" t="s">
        <v>19</v>
      </c>
      <c r="AE43" s="157"/>
      <c r="AF43" s="157"/>
      <c r="AG43" s="43"/>
      <c r="AH43" s="157" t="s">
        <v>10</v>
      </c>
      <c r="AI43" s="157"/>
      <c r="AJ43" s="26"/>
    </row>
    <row r="44" spans="1:36" ht="5.0999999999999996" customHeight="1" x14ac:dyDescent="0.25">
      <c r="B44" s="9"/>
      <c r="C44" s="165"/>
      <c r="D44" s="16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0"/>
      <c r="T44" s="9"/>
      <c r="U44" s="165"/>
      <c r="V44" s="166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10"/>
    </row>
    <row r="45" spans="1:36" ht="6.6" customHeight="1" x14ac:dyDescent="0.25">
      <c r="B45" s="9"/>
      <c r="C45" s="167"/>
      <c r="D45" s="168"/>
      <c r="E45" s="27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0"/>
      <c r="T45" s="9"/>
      <c r="U45" s="167"/>
      <c r="V45" s="168"/>
      <c r="W45" s="27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0"/>
    </row>
    <row r="46" spans="1:36" ht="0.95" customHeight="1" x14ac:dyDescent="0.25">
      <c r="B46" s="9"/>
      <c r="C46" s="4"/>
      <c r="D46" s="4"/>
      <c r="E46" s="27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0"/>
      <c r="T46" s="9"/>
      <c r="U46" s="4"/>
      <c r="V46" s="4"/>
      <c r="W46" s="27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0"/>
    </row>
    <row r="47" spans="1:36" ht="18" customHeight="1" x14ac:dyDescent="0.25">
      <c r="B47" s="9"/>
      <c r="C47" s="183" t="str">
        <f>IF(VLOOKUP(A29,'BD InterCOABQ '!$A:P,12,FALSE)="","",VLOOKUP(A29,'BD InterCOABQ '!$A:P,12,FALSE))</f>
        <v/>
      </c>
      <c r="D47" s="184"/>
      <c r="E47" s="4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0"/>
      <c r="T47" s="9"/>
      <c r="U47" s="183" t="str">
        <f>IF(VLOOKUP(S29,'BD InterCOABQ '!$A:AH,12,FALSE)="","",VLOOKUP(S29,'BD InterCOABQ '!$A:AH,12,FALSE))</f>
        <v/>
      </c>
      <c r="V47" s="184"/>
      <c r="W47" s="4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0"/>
    </row>
    <row r="48" spans="1:36" ht="5.45" customHeight="1" x14ac:dyDescent="0.25">
      <c r="B48" s="14"/>
      <c r="C48" s="185" t="s">
        <v>7</v>
      </c>
      <c r="D48" s="185"/>
      <c r="E48" s="15"/>
      <c r="F48" s="185" t="s">
        <v>20</v>
      </c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6"/>
      <c r="T48" s="14"/>
      <c r="U48" s="185" t="s">
        <v>7</v>
      </c>
      <c r="V48" s="185"/>
      <c r="W48" s="15"/>
      <c r="X48" s="185" t="s">
        <v>20</v>
      </c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6"/>
    </row>
    <row r="49" spans="1:36" ht="9" customHeight="1" x14ac:dyDescent="0.25"/>
    <row r="50" spans="1:36" s="1" customFormat="1" ht="2.4500000000000002" customHeight="1" x14ac:dyDescent="0.25">
      <c r="A50" s="58"/>
      <c r="B50" s="6">
        <v>19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8"/>
      <c r="S50" s="52"/>
      <c r="T50" s="5">
        <v>20</v>
      </c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6" ht="13.5" customHeight="1" x14ac:dyDescent="0.25">
      <c r="A51" s="57" t="str">
        <f>5&amp;AL$1</f>
        <v>5B3F</v>
      </c>
      <c r="B51" s="9"/>
      <c r="C51" s="5"/>
      <c r="D51" s="156" t="s">
        <v>108</v>
      </c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44"/>
      <c r="R51" s="10"/>
      <c r="S51" s="53" t="str">
        <f>6&amp;$AL$1</f>
        <v>6B3F</v>
      </c>
      <c r="T51" s="5"/>
      <c r="U51" s="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4"/>
      <c r="AJ51" s="1"/>
    </row>
    <row r="52" spans="1:36" ht="9.9499999999999993" customHeight="1" x14ac:dyDescent="0.25">
      <c r="B52" s="9"/>
      <c r="D52" s="156" t="str">
        <f>$B$3</f>
        <v>Plantel 2 Amealco</v>
      </c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45"/>
      <c r="R52" s="10"/>
      <c r="T52" s="5"/>
      <c r="U52" s="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1"/>
    </row>
    <row r="53" spans="1:36" s="3" customFormat="1" ht="9.6" customHeight="1" x14ac:dyDescent="0.2">
      <c r="A53" s="57"/>
      <c r="B53" s="11"/>
      <c r="D53" s="162" t="str">
        <f>$B$4</f>
        <v>Basquetbol 3x3 Femenil</v>
      </c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46"/>
      <c r="R53" s="13"/>
      <c r="S53" s="54"/>
      <c r="T53" s="12"/>
      <c r="U53" s="12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46"/>
      <c r="AJ53" s="12"/>
    </row>
    <row r="54" spans="1:36" ht="2.1" customHeight="1" x14ac:dyDescent="0.25">
      <c r="B54" s="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0"/>
      <c r="T54" s="5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"/>
    </row>
    <row r="55" spans="1:36" ht="13.5" customHeight="1" x14ac:dyDescent="0.25">
      <c r="B55" s="9"/>
      <c r="C55" s="163"/>
      <c r="D55" s="164"/>
      <c r="E55" s="5"/>
      <c r="F55" s="169" t="str">
        <f>VLOOKUP(A51,'BD InterCOABQ '!$A:P,8,FALSE)&amp;" "&amp;VLOOKUP(A51,'BD InterCOABQ '!$A:P,9,FALSE)&amp;" "&amp;VLOOKUP(A51,'BD InterCOABQ '!$A:P,7,FALSE)</f>
        <v xml:space="preserve">  </v>
      </c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1"/>
      <c r="R55" s="10"/>
      <c r="T55" s="5"/>
      <c r="U55" s="74"/>
      <c r="V55" s="74"/>
      <c r="W55" s="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1"/>
    </row>
    <row r="56" spans="1:36" ht="13.5" customHeight="1" x14ac:dyDescent="0.25">
      <c r="B56" s="9"/>
      <c r="C56" s="165"/>
      <c r="D56" s="166"/>
      <c r="E56" s="5"/>
      <c r="F56" s="172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4"/>
      <c r="R56" s="10"/>
      <c r="T56" s="5"/>
      <c r="U56" s="74"/>
      <c r="V56" s="74"/>
      <c r="W56" s="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1"/>
    </row>
    <row r="57" spans="1:36" s="20" customFormat="1" ht="6.6" customHeight="1" x14ac:dyDescent="0.2">
      <c r="A57" s="60"/>
      <c r="B57" s="18"/>
      <c r="C57" s="165"/>
      <c r="D57" s="166"/>
      <c r="E57" s="17"/>
      <c r="F57" s="157" t="s">
        <v>17</v>
      </c>
      <c r="G57" s="157"/>
      <c r="H57" s="157"/>
      <c r="I57" s="157"/>
      <c r="J57" s="157"/>
      <c r="K57" s="43"/>
      <c r="L57" s="157" t="s">
        <v>18</v>
      </c>
      <c r="M57" s="157"/>
      <c r="N57" s="157"/>
      <c r="O57" s="43"/>
      <c r="P57" s="157" t="s">
        <v>4</v>
      </c>
      <c r="Q57" s="157"/>
      <c r="R57" s="24"/>
      <c r="S57" s="55"/>
      <c r="T57" s="17"/>
      <c r="U57" s="74"/>
      <c r="V57" s="74"/>
      <c r="W57" s="17"/>
      <c r="X57" s="28"/>
      <c r="Y57" s="28"/>
      <c r="Z57" s="28"/>
      <c r="AA57" s="28"/>
      <c r="AB57" s="28"/>
      <c r="AC57" s="43"/>
      <c r="AD57" s="28"/>
      <c r="AE57" s="28"/>
      <c r="AF57" s="28"/>
      <c r="AG57" s="43"/>
      <c r="AH57" s="28"/>
      <c r="AI57" s="28"/>
      <c r="AJ57" s="17"/>
    </row>
    <row r="58" spans="1:36" ht="2.4500000000000002" customHeight="1" x14ac:dyDescent="0.25">
      <c r="B58" s="9"/>
      <c r="C58" s="165"/>
      <c r="D58" s="16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10"/>
      <c r="T58" s="5"/>
      <c r="U58" s="74"/>
      <c r="V58" s="74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1"/>
    </row>
    <row r="59" spans="1:36" ht="12.95" customHeight="1" x14ac:dyDescent="0.25">
      <c r="B59" s="9"/>
      <c r="C59" s="165"/>
      <c r="D59" s="166"/>
      <c r="E59" s="5"/>
      <c r="F59" s="187" t="s">
        <v>90</v>
      </c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9"/>
      <c r="R59" s="10"/>
      <c r="T59" s="5"/>
      <c r="U59" s="74"/>
      <c r="V59" s="74"/>
      <c r="W59" s="5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1"/>
    </row>
    <row r="60" spans="1:36" ht="0.95" customHeight="1" x14ac:dyDescent="0.25">
      <c r="B60" s="9"/>
      <c r="C60" s="165"/>
      <c r="D60" s="166"/>
      <c r="E60" s="5"/>
      <c r="F60" s="5"/>
      <c r="G60" s="5"/>
      <c r="H60" s="5"/>
      <c r="I60" s="5"/>
      <c r="J60" s="5"/>
      <c r="K60" s="5"/>
      <c r="L60" s="4"/>
      <c r="M60" s="4"/>
      <c r="N60" s="4"/>
      <c r="O60" s="4"/>
      <c r="P60" s="4"/>
      <c r="Q60" s="4"/>
      <c r="R60" s="10"/>
      <c r="T60" s="5"/>
      <c r="U60" s="74"/>
      <c r="V60" s="74"/>
      <c r="W60" s="5"/>
      <c r="X60" s="5"/>
      <c r="Y60" s="5"/>
      <c r="Z60" s="5"/>
      <c r="AA60" s="5"/>
      <c r="AB60" s="5"/>
      <c r="AC60" s="5"/>
      <c r="AD60" s="4"/>
      <c r="AE60" s="4"/>
      <c r="AF60" s="4"/>
      <c r="AG60" s="4"/>
      <c r="AH60" s="4"/>
      <c r="AI60" s="4"/>
      <c r="AJ60" s="1"/>
    </row>
    <row r="61" spans="1:36" s="3" customFormat="1" ht="6.6" customHeight="1" x14ac:dyDescent="0.2">
      <c r="A61" s="57"/>
      <c r="B61" s="11"/>
      <c r="C61" s="165"/>
      <c r="D61" s="166"/>
      <c r="E61" s="12"/>
      <c r="F61" s="190" t="s">
        <v>91</v>
      </c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3"/>
      <c r="S61" s="54"/>
      <c r="T61" s="12"/>
      <c r="U61" s="74"/>
      <c r="V61" s="74"/>
      <c r="W61" s="12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12"/>
    </row>
    <row r="62" spans="1:36" ht="0.95" customHeight="1" x14ac:dyDescent="0.25">
      <c r="B62" s="9"/>
      <c r="C62" s="165"/>
      <c r="D62" s="166"/>
      <c r="E62" s="5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0"/>
      <c r="T62" s="5"/>
      <c r="U62" s="74"/>
      <c r="V62" s="74"/>
      <c r="W62" s="5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1"/>
    </row>
    <row r="63" spans="1:36" ht="12.6" customHeight="1" x14ac:dyDescent="0.25">
      <c r="B63" s="9"/>
      <c r="C63" s="165"/>
      <c r="D63" s="166"/>
      <c r="E63" s="5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0"/>
      <c r="T63" s="5"/>
      <c r="U63" s="74"/>
      <c r="V63" s="74"/>
      <c r="W63" s="5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1"/>
    </row>
    <row r="64" spans="1:36" ht="1.5" customHeight="1" x14ac:dyDescent="0.25">
      <c r="B64" s="9"/>
      <c r="C64" s="165"/>
      <c r="D64" s="166"/>
      <c r="E64" s="5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0"/>
      <c r="T64" s="5"/>
      <c r="U64" s="74"/>
      <c r="V64" s="74"/>
      <c r="W64" s="5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1"/>
    </row>
    <row r="65" spans="1:38" s="21" customFormat="1" ht="6.6" customHeight="1" x14ac:dyDescent="0.2">
      <c r="A65" s="61"/>
      <c r="B65" s="25"/>
      <c r="C65" s="165"/>
      <c r="D65" s="166"/>
      <c r="E65" s="22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26"/>
      <c r="S65" s="56"/>
      <c r="T65" s="22"/>
      <c r="U65" s="74"/>
      <c r="V65" s="74"/>
      <c r="W65" s="22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23"/>
    </row>
    <row r="66" spans="1:38" ht="5.0999999999999996" customHeight="1" x14ac:dyDescent="0.25">
      <c r="B66" s="9"/>
      <c r="C66" s="165"/>
      <c r="D66" s="166"/>
      <c r="E66" s="5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0"/>
      <c r="T66" s="5"/>
      <c r="U66" s="74"/>
      <c r="V66" s="74"/>
      <c r="W66" s="5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1"/>
    </row>
    <row r="67" spans="1:38" ht="6.6" customHeight="1" x14ac:dyDescent="0.25">
      <c r="B67" s="9"/>
      <c r="C67" s="167"/>
      <c r="D67" s="168"/>
      <c r="E67" s="27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0"/>
      <c r="T67" s="5"/>
      <c r="U67" s="74"/>
      <c r="V67" s="74"/>
      <c r="W67" s="27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1"/>
    </row>
    <row r="68" spans="1:38" ht="0.95" customHeight="1" x14ac:dyDescent="0.25">
      <c r="B68" s="9"/>
      <c r="C68" s="4"/>
      <c r="D68" s="4"/>
      <c r="E68" s="27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0"/>
      <c r="T68" s="5"/>
      <c r="U68" s="4"/>
      <c r="V68" s="4"/>
      <c r="W68" s="27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1"/>
    </row>
    <row r="69" spans="1:38" ht="18" customHeight="1" x14ac:dyDescent="0.25">
      <c r="B69" s="9"/>
      <c r="C69" s="186"/>
      <c r="D69" s="186"/>
      <c r="E69" s="42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0"/>
      <c r="T69" s="5"/>
      <c r="U69" s="72"/>
      <c r="V69" s="72"/>
      <c r="W69" s="42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1"/>
    </row>
    <row r="70" spans="1:38" ht="5.45" customHeight="1" x14ac:dyDescent="0.25">
      <c r="B70" s="14"/>
      <c r="C70" s="185"/>
      <c r="D70" s="185"/>
      <c r="E70" s="1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6"/>
      <c r="T70" s="5"/>
      <c r="U70" s="27"/>
      <c r="V70" s="27"/>
      <c r="W70" s="5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1"/>
    </row>
    <row r="71" spans="1:38" s="57" customFormat="1" ht="2.4500000000000002" customHeight="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/>
      <c r="S71" s="52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1"/>
      <c r="AK71"/>
      <c r="AL71"/>
    </row>
  </sheetData>
  <sheetProtection algorithmName="SHA-512" hashValue="oj68mnKSli1wC1UjFl0PvTsjjWL959glgDs6fXctCb2fGRCkW4tkJPCKPjOwcZgCVGyt5jmthLHnN+QGTLEJ3A==" saltValue="Z95ff1HhumajDlYI4TStyQ==" spinCount="100000" sheet="1" selectLockedCells="1"/>
  <mergeCells count="104">
    <mergeCell ref="C69:D69"/>
    <mergeCell ref="C70:D70"/>
    <mergeCell ref="F70:Q70"/>
    <mergeCell ref="D51:P51"/>
    <mergeCell ref="D52:P52"/>
    <mergeCell ref="D53:P53"/>
    <mergeCell ref="C55:D67"/>
    <mergeCell ref="F55:Q56"/>
    <mergeCell ref="F57:J57"/>
    <mergeCell ref="L57:N57"/>
    <mergeCell ref="P57:Q57"/>
    <mergeCell ref="F59:Q59"/>
    <mergeCell ref="F61:Q69"/>
    <mergeCell ref="C47:D47"/>
    <mergeCell ref="U47:V47"/>
    <mergeCell ref="C48:D48"/>
    <mergeCell ref="F48:Q48"/>
    <mergeCell ref="U48:V48"/>
    <mergeCell ref="X48:AI48"/>
    <mergeCell ref="F43:J43"/>
    <mergeCell ref="L43:N43"/>
    <mergeCell ref="P43:Q43"/>
    <mergeCell ref="X43:AB43"/>
    <mergeCell ref="AD43:AF43"/>
    <mergeCell ref="AH43:AI43"/>
    <mergeCell ref="C33:D45"/>
    <mergeCell ref="F33:Q34"/>
    <mergeCell ref="F41:J41"/>
    <mergeCell ref="L41:N41"/>
    <mergeCell ref="P41:Q41"/>
    <mergeCell ref="X41:AB41"/>
    <mergeCell ref="AD41:AF41"/>
    <mergeCell ref="AH41:AI41"/>
    <mergeCell ref="F37:L37"/>
    <mergeCell ref="N37:Q37"/>
    <mergeCell ref="X37:AD37"/>
    <mergeCell ref="AF37:AI37"/>
    <mergeCell ref="F39:L39"/>
    <mergeCell ref="N39:Q39"/>
    <mergeCell ref="X39:AD39"/>
    <mergeCell ref="AF39:AI39"/>
    <mergeCell ref="U33:V45"/>
    <mergeCell ref="X33:AI34"/>
    <mergeCell ref="F35:J35"/>
    <mergeCell ref="L35:N35"/>
    <mergeCell ref="P35:Q35"/>
    <mergeCell ref="X35:AB35"/>
    <mergeCell ref="AD35:AF35"/>
    <mergeCell ref="AH35:AI35"/>
    <mergeCell ref="F45:Q47"/>
    <mergeCell ref="X45:AI47"/>
    <mergeCell ref="D31:P31"/>
    <mergeCell ref="V31:AH31"/>
    <mergeCell ref="F23:Q25"/>
    <mergeCell ref="X23:AI25"/>
    <mergeCell ref="C25:D25"/>
    <mergeCell ref="U25:V25"/>
    <mergeCell ref="C26:D26"/>
    <mergeCell ref="F26:Q26"/>
    <mergeCell ref="U26:V26"/>
    <mergeCell ref="X26:AI26"/>
    <mergeCell ref="F19:J19"/>
    <mergeCell ref="L19:N19"/>
    <mergeCell ref="P19:Q19"/>
    <mergeCell ref="X19:AB19"/>
    <mergeCell ref="AD19:AF19"/>
    <mergeCell ref="AH19:AI19"/>
    <mergeCell ref="D29:P29"/>
    <mergeCell ref="V29:AH29"/>
    <mergeCell ref="D30:P30"/>
    <mergeCell ref="V30:AH30"/>
    <mergeCell ref="F15:L15"/>
    <mergeCell ref="N15:Q15"/>
    <mergeCell ref="X15:AD15"/>
    <mergeCell ref="AF15:AI15"/>
    <mergeCell ref="D9:P9"/>
    <mergeCell ref="V9:AH9"/>
    <mergeCell ref="C11:D23"/>
    <mergeCell ref="F11:Q12"/>
    <mergeCell ref="U11:V23"/>
    <mergeCell ref="X11:AI12"/>
    <mergeCell ref="F13:J13"/>
    <mergeCell ref="L13:N13"/>
    <mergeCell ref="P13:Q13"/>
    <mergeCell ref="X13:AB13"/>
    <mergeCell ref="F21:J21"/>
    <mergeCell ref="L21:N21"/>
    <mergeCell ref="P21:Q21"/>
    <mergeCell ref="X21:AB21"/>
    <mergeCell ref="AD21:AF21"/>
    <mergeCell ref="AH21:AI21"/>
    <mergeCell ref="F17:L17"/>
    <mergeCell ref="N17:Q17"/>
    <mergeCell ref="X17:AD17"/>
    <mergeCell ref="AF17:AI17"/>
    <mergeCell ref="B2:AJ2"/>
    <mergeCell ref="B3:AJ3"/>
    <mergeCell ref="B4:AJ4"/>
    <mergeCell ref="D7:P7"/>
    <mergeCell ref="V7:AH7"/>
    <mergeCell ref="D8:P8"/>
    <mergeCell ref="V8:AH8"/>
    <mergeCell ref="AD13:AF13"/>
    <mergeCell ref="AH13:AI13"/>
  </mergeCells>
  <printOptions horizontalCentered="1"/>
  <pageMargins left="0.23622047244094491" right="0.23622047244094491" top="0.27" bottom="0.96" header="0.17" footer="0.51"/>
  <pageSetup orientation="portrait" r:id="rId1"/>
  <headerFooter>
    <oddFooter>&amp;L&amp;"-,Negrita"Nombre y Firma del Entrenador&amp;C&amp;"-,Negrita"Sello Plantel&amp;R&amp;"-,Negrita"Nombre  y Firma del Director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L225"/>
  <sheetViews>
    <sheetView showGridLines="0" showRowColHeaders="0" view="pageBreakPreview" zoomScale="160" zoomScaleNormal="110" zoomScaleSheetLayoutView="160" workbookViewId="0">
      <selection activeCell="B4" sqref="B4:AJ4"/>
    </sheetView>
  </sheetViews>
  <sheetFormatPr baseColWidth="10" defaultColWidth="0" defaultRowHeight="15" x14ac:dyDescent="0.25"/>
  <cols>
    <col min="1" max="1" width="0.7109375" style="57" customWidth="1"/>
    <col min="2" max="2" width="0.5703125" style="2" customWidth="1"/>
    <col min="3" max="3" width="8.85546875" style="2" customWidth="1"/>
    <col min="4" max="4" width="4.28515625" style="2" customWidth="1"/>
    <col min="5" max="5" width="0.42578125" style="2" customWidth="1"/>
    <col min="6" max="6" width="3.5703125" style="2" customWidth="1"/>
    <col min="7" max="7" width="0.42578125" style="2" customWidth="1"/>
    <col min="8" max="8" width="1.85546875" style="2" customWidth="1"/>
    <col min="9" max="9" width="0.7109375" style="2" customWidth="1"/>
    <col min="10" max="10" width="2.85546875" style="2" customWidth="1"/>
    <col min="11" max="11" width="0.28515625" style="2" customWidth="1"/>
    <col min="12" max="12" width="4.7109375" style="2" customWidth="1"/>
    <col min="13" max="13" width="0.28515625" style="2" customWidth="1"/>
    <col min="14" max="14" width="2.85546875" style="2" customWidth="1"/>
    <col min="15" max="15" width="0.42578125" style="2" customWidth="1"/>
    <col min="16" max="16" width="4" style="2" customWidth="1"/>
    <col min="17" max="17" width="5.42578125" style="2" customWidth="1"/>
    <col min="18" max="18" width="0.42578125" customWidth="1"/>
    <col min="19" max="19" width="3.85546875" style="52" customWidth="1"/>
    <col min="20" max="20" width="0.5703125" style="2" customWidth="1"/>
    <col min="21" max="21" width="8.85546875" style="2" customWidth="1"/>
    <col min="22" max="22" width="4.28515625" style="2" customWidth="1"/>
    <col min="23" max="23" width="0.42578125" style="2" customWidth="1"/>
    <col min="24" max="24" width="3.5703125" style="2" customWidth="1"/>
    <col min="25" max="25" width="0.42578125" style="2" customWidth="1"/>
    <col min="26" max="26" width="1.85546875" style="2" customWidth="1"/>
    <col min="27" max="27" width="0.7109375" style="2" customWidth="1"/>
    <col min="28" max="28" width="2.85546875" style="2" customWidth="1"/>
    <col min="29" max="29" width="0.28515625" style="2" customWidth="1"/>
    <col min="30" max="30" width="4.7109375" style="2" customWidth="1"/>
    <col min="31" max="31" width="0.28515625" style="2" customWidth="1"/>
    <col min="32" max="32" width="2.85546875" style="2" customWidth="1"/>
    <col min="33" max="33" width="0.42578125" style="2" customWidth="1"/>
    <col min="34" max="34" width="4" style="2" customWidth="1"/>
    <col min="35" max="35" width="5.42578125" style="2" customWidth="1"/>
    <col min="36" max="36" width="0.42578125" customWidth="1"/>
    <col min="37" max="37" width="0.5703125" customWidth="1"/>
    <col min="38" max="38" width="3.5703125" hidden="1" customWidth="1"/>
    <col min="39" max="16384" width="10.85546875" hidden="1"/>
  </cols>
  <sheetData>
    <row r="1" spans="1:38" ht="6.6" customHeight="1" x14ac:dyDescent="0.25">
      <c r="S1" s="50"/>
      <c r="AL1" t="s">
        <v>95</v>
      </c>
    </row>
    <row r="2" spans="1:38" ht="21.6" customHeight="1" x14ac:dyDescent="0.25">
      <c r="B2" s="153" t="s">
        <v>108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</row>
    <row r="3" spans="1:38" ht="15.6" customHeight="1" x14ac:dyDescent="0.25">
      <c r="B3" s="154" t="str">
        <f>'BD InterCOABQ '!C1</f>
        <v>Plantel 2 Amealco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</row>
    <row r="4" spans="1:38" ht="12.6" customHeight="1" x14ac:dyDescent="0.25">
      <c r="B4" s="192" t="s">
        <v>130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</row>
    <row r="5" spans="1:38" ht="6" customHeight="1" x14ac:dyDescent="0.25"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51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1:38" s="1" customFormat="1" ht="2.4500000000000002" customHeight="1" x14ac:dyDescent="0.25">
      <c r="A6" s="58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52"/>
      <c r="T6" s="6">
        <v>2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8"/>
    </row>
    <row r="7" spans="1:38" ht="13.5" customHeight="1" x14ac:dyDescent="0.25">
      <c r="A7" s="59" t="str">
        <f>1&amp;$AL$1</f>
        <v>1FF</v>
      </c>
      <c r="B7" s="9"/>
      <c r="C7" s="5"/>
      <c r="D7" s="156" t="s">
        <v>108</v>
      </c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44"/>
      <c r="R7" s="10"/>
      <c r="S7" s="53" t="str">
        <f>2&amp;$AL$1</f>
        <v>2FF</v>
      </c>
      <c r="T7" s="9"/>
      <c r="U7" s="5"/>
      <c r="V7" s="156" t="s">
        <v>108</v>
      </c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44"/>
      <c r="AJ7" s="10"/>
    </row>
    <row r="8" spans="1:38" ht="9.9499999999999993" customHeight="1" x14ac:dyDescent="0.25">
      <c r="B8" s="9"/>
      <c r="C8" s="5"/>
      <c r="D8" s="156" t="str">
        <f>$B$3</f>
        <v>Plantel 2 Amealco</v>
      </c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45"/>
      <c r="R8" s="10"/>
      <c r="T8" s="9"/>
      <c r="V8" s="156" t="str">
        <f>$B$3</f>
        <v>Plantel 2 Amealco</v>
      </c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45"/>
      <c r="AJ8" s="10"/>
    </row>
    <row r="9" spans="1:38" s="3" customFormat="1" ht="9.6" customHeight="1" x14ac:dyDescent="0.2">
      <c r="A9" s="57"/>
      <c r="B9" s="11"/>
      <c r="C9" s="12"/>
      <c r="D9" s="162" t="str">
        <f>$B$4</f>
        <v>Futbol Soccer Femenil</v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46"/>
      <c r="R9" s="13"/>
      <c r="S9" s="54"/>
      <c r="T9" s="11"/>
      <c r="V9" s="162" t="str">
        <f>$B$4</f>
        <v>Futbol Soccer Femenil</v>
      </c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46"/>
      <c r="AJ9" s="13"/>
    </row>
    <row r="10" spans="1:38" ht="2.1" customHeight="1" x14ac:dyDescent="0.25">
      <c r="B10" s="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0"/>
      <c r="T10" s="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0"/>
    </row>
    <row r="11" spans="1:38" ht="13.5" customHeight="1" x14ac:dyDescent="0.25">
      <c r="B11" s="9"/>
      <c r="C11" s="163"/>
      <c r="D11" s="164"/>
      <c r="E11" s="5"/>
      <c r="F11" s="169" t="str">
        <f>VLOOKUP(A7,'BD InterCOABQ '!$A:P,8,FALSE)&amp;" "&amp;VLOOKUP(A7,'BD InterCOABQ '!$A:P,9,FALSE)&amp;" "&amp;VLOOKUP(A7,'BD InterCOABQ '!$A:P,7,FALSE)</f>
        <v xml:space="preserve">  </v>
      </c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1"/>
      <c r="R11" s="10"/>
      <c r="T11" s="9"/>
      <c r="U11" s="175"/>
      <c r="V11" s="176"/>
      <c r="W11" s="5"/>
      <c r="X11" s="169" t="str">
        <f>VLOOKUP(S7,'BD InterCOABQ '!$A:AH,8,FALSE)&amp;" "&amp;VLOOKUP(S7,'BD InterCOABQ '!$A:AH,9,FALSE)&amp;" "&amp;VLOOKUP(S7,'BD InterCOABQ '!$A:AH,7,FALSE)</f>
        <v xml:space="preserve">  </v>
      </c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1"/>
      <c r="AJ11" s="10"/>
    </row>
    <row r="12" spans="1:38" ht="13.5" customHeight="1" x14ac:dyDescent="0.25">
      <c r="B12" s="9"/>
      <c r="C12" s="165"/>
      <c r="D12" s="166"/>
      <c r="E12" s="5"/>
      <c r="F12" s="172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4"/>
      <c r="R12" s="10"/>
      <c r="T12" s="9"/>
      <c r="U12" s="177"/>
      <c r="V12" s="178"/>
      <c r="W12" s="5"/>
      <c r="X12" s="172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4"/>
      <c r="AJ12" s="10"/>
    </row>
    <row r="13" spans="1:38" s="20" customFormat="1" ht="6.6" customHeight="1" x14ac:dyDescent="0.25">
      <c r="A13" s="60"/>
      <c r="B13" s="18"/>
      <c r="C13" s="165"/>
      <c r="D13" s="166"/>
      <c r="E13" s="17"/>
      <c r="F13" s="157" t="s">
        <v>17</v>
      </c>
      <c r="G13" s="157"/>
      <c r="H13" s="157"/>
      <c r="I13" s="157"/>
      <c r="J13" s="157"/>
      <c r="K13" s="43"/>
      <c r="L13" s="157" t="s">
        <v>18</v>
      </c>
      <c r="M13" s="157"/>
      <c r="N13" s="157"/>
      <c r="O13" s="43"/>
      <c r="P13" s="157" t="s">
        <v>4</v>
      </c>
      <c r="Q13" s="157"/>
      <c r="R13" s="24"/>
      <c r="S13" s="55"/>
      <c r="T13" s="18"/>
      <c r="U13" s="177"/>
      <c r="V13" s="178"/>
      <c r="W13" s="17"/>
      <c r="X13" s="157" t="s">
        <v>17</v>
      </c>
      <c r="Y13" s="157"/>
      <c r="Z13" s="157"/>
      <c r="AA13" s="157"/>
      <c r="AB13" s="157"/>
      <c r="AC13" s="43"/>
      <c r="AD13" s="157" t="s">
        <v>18</v>
      </c>
      <c r="AE13" s="157"/>
      <c r="AF13" s="157"/>
      <c r="AG13" s="43"/>
      <c r="AH13" s="157" t="s">
        <v>4</v>
      </c>
      <c r="AI13" s="157"/>
      <c r="AJ13" s="24"/>
    </row>
    <row r="14" spans="1:38" ht="2.4500000000000002" customHeight="1" x14ac:dyDescent="0.25">
      <c r="B14" s="9"/>
      <c r="C14" s="165"/>
      <c r="D14" s="16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0"/>
      <c r="T14" s="9"/>
      <c r="U14" s="177"/>
      <c r="V14" s="178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10"/>
    </row>
    <row r="15" spans="1:38" ht="12.95" customHeight="1" x14ac:dyDescent="0.25">
      <c r="B15" s="9"/>
      <c r="C15" s="165"/>
      <c r="D15" s="166"/>
      <c r="E15" s="5"/>
      <c r="F15" s="158" t="str">
        <f>IF(VLOOKUP(A7,'BD InterCOABQ '!$A:P,11,FALSE)="","",VLOOKUP(A7,'BD InterCOABQ '!$A:P,11,FALSE))</f>
        <v/>
      </c>
      <c r="G15" s="159"/>
      <c r="H15" s="159"/>
      <c r="I15" s="159"/>
      <c r="J15" s="159"/>
      <c r="K15" s="159"/>
      <c r="L15" s="160"/>
      <c r="M15" s="29"/>
      <c r="N15" s="161" t="str">
        <f>IF(VLOOKUP(A7,'BD InterCOABQ '!$A:P,10,FALSE)="","",VLOOKUP(A7,'BD InterCOABQ '!$A:P,10,FALSE))</f>
        <v/>
      </c>
      <c r="O15" s="161"/>
      <c r="P15" s="161"/>
      <c r="Q15" s="161"/>
      <c r="R15" s="10"/>
      <c r="T15" s="9"/>
      <c r="U15" s="177"/>
      <c r="V15" s="178"/>
      <c r="W15" s="5"/>
      <c r="X15" s="158" t="str">
        <f>IF(VLOOKUP(S7,'BD InterCOABQ '!$A:AH,11,FALSE)="","",VLOOKUP(S7,'BD InterCOABQ '!$A:AH,11,FALSE))</f>
        <v/>
      </c>
      <c r="Y15" s="159"/>
      <c r="Z15" s="159"/>
      <c r="AA15" s="159"/>
      <c r="AB15" s="159"/>
      <c r="AC15" s="159"/>
      <c r="AD15" s="160"/>
      <c r="AE15" s="29"/>
      <c r="AF15" s="161" t="str">
        <f>IF(VLOOKUP(S7,'BD InterCOABQ '!$A:AH,10,FALSE)="","",VLOOKUP(S7,'BD InterCOABQ '!$A:AH,10,FALSE))</f>
        <v/>
      </c>
      <c r="AG15" s="161"/>
      <c r="AH15" s="161"/>
      <c r="AI15" s="161"/>
      <c r="AJ15" s="10"/>
    </row>
    <row r="16" spans="1:38" ht="0.95" customHeight="1" x14ac:dyDescent="0.25">
      <c r="B16" s="9"/>
      <c r="C16" s="165"/>
      <c r="D16" s="166"/>
      <c r="E16" s="5"/>
      <c r="F16" s="5"/>
      <c r="G16" s="5"/>
      <c r="H16" s="5"/>
      <c r="I16" s="5"/>
      <c r="J16" s="5"/>
      <c r="K16" s="5"/>
      <c r="L16" s="4"/>
      <c r="M16" s="4"/>
      <c r="N16" s="4"/>
      <c r="O16" s="4"/>
      <c r="P16" s="4"/>
      <c r="Q16" s="4"/>
      <c r="R16" s="10"/>
      <c r="T16" s="9"/>
      <c r="U16" s="177"/>
      <c r="V16" s="178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10"/>
    </row>
    <row r="17" spans="1:36" s="3" customFormat="1" ht="6.6" customHeight="1" x14ac:dyDescent="0.2">
      <c r="A17" s="57"/>
      <c r="B17" s="11"/>
      <c r="C17" s="165"/>
      <c r="D17" s="166"/>
      <c r="E17" s="12"/>
      <c r="F17" s="157" t="s">
        <v>0</v>
      </c>
      <c r="G17" s="157"/>
      <c r="H17" s="157"/>
      <c r="I17" s="157"/>
      <c r="J17" s="157"/>
      <c r="K17" s="157"/>
      <c r="L17" s="157"/>
      <c r="M17" s="28"/>
      <c r="N17" s="157" t="s">
        <v>9</v>
      </c>
      <c r="O17" s="157"/>
      <c r="P17" s="157"/>
      <c r="Q17" s="157"/>
      <c r="R17" s="13"/>
      <c r="S17" s="54"/>
      <c r="T17" s="11"/>
      <c r="U17" s="177"/>
      <c r="V17" s="178"/>
      <c r="W17" s="12"/>
      <c r="X17" s="157" t="s">
        <v>0</v>
      </c>
      <c r="Y17" s="157"/>
      <c r="Z17" s="157"/>
      <c r="AA17" s="157"/>
      <c r="AB17" s="157"/>
      <c r="AC17" s="157"/>
      <c r="AD17" s="157"/>
      <c r="AE17" s="28"/>
      <c r="AF17" s="157" t="s">
        <v>9</v>
      </c>
      <c r="AG17" s="157"/>
      <c r="AH17" s="157"/>
      <c r="AI17" s="157"/>
      <c r="AJ17" s="13"/>
    </row>
    <row r="18" spans="1:36" ht="0.95" customHeight="1" x14ac:dyDescent="0.25">
      <c r="B18" s="9"/>
      <c r="C18" s="165"/>
      <c r="D18" s="166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0"/>
      <c r="T18" s="9"/>
      <c r="U18" s="177"/>
      <c r="V18" s="178"/>
      <c r="W18" s="5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0"/>
    </row>
    <row r="19" spans="1:36" ht="12.6" customHeight="1" x14ac:dyDescent="0.25">
      <c r="B19" s="9"/>
      <c r="C19" s="165"/>
      <c r="D19" s="166"/>
      <c r="E19" s="5"/>
      <c r="F19" s="181" t="str">
        <f>IF(VLOOKUP(A7,'BD InterCOABQ '!$A:P,14,FALSE)="","",VLOOKUP(A7,'BD InterCOABQ '!$A:P,14,FALSE))</f>
        <v/>
      </c>
      <c r="G19" s="181"/>
      <c r="H19" s="181"/>
      <c r="I19" s="181"/>
      <c r="J19" s="181"/>
      <c r="K19" s="5"/>
      <c r="L19" s="181" t="str">
        <f>IF(VLOOKUP(A7,'BD InterCOABQ '!$A:P,13,FALSE)="","",VLOOKUP(A7,'BD InterCOABQ '!$A:P,13,FALSE))</f>
        <v/>
      </c>
      <c r="M19" s="181"/>
      <c r="N19" s="181"/>
      <c r="O19" s="4"/>
      <c r="P19" s="181" t="str">
        <f>IF(VLOOKUP(A7,'BD InterCOABQ '!$A:P,15,FALSE)="","",VLOOKUP(A7,'BD InterCOABQ '!$A:P,15,FALSE))</f>
        <v/>
      </c>
      <c r="Q19" s="181"/>
      <c r="R19" s="10"/>
      <c r="T19" s="9"/>
      <c r="U19" s="177"/>
      <c r="V19" s="178"/>
      <c r="W19" s="5"/>
      <c r="X19" s="181" t="str">
        <f>IF(VLOOKUP(S7,'BD InterCOABQ '!$A:AH,14,FALSE)="","",VLOOKUP(S7,'BD InterCOABQ '!$A:AH,14,FALSE))</f>
        <v/>
      </c>
      <c r="Y19" s="181"/>
      <c r="Z19" s="181"/>
      <c r="AA19" s="181"/>
      <c r="AB19" s="181"/>
      <c r="AC19" s="5"/>
      <c r="AD19" s="181" t="str">
        <f>IF(VLOOKUP(S7,'BD InterCOABQ '!$A:AH,13,FALSE)="","",VLOOKUP(S7,'BD InterCOABQ '!$A:AH,13,FALSE))</f>
        <v/>
      </c>
      <c r="AE19" s="181"/>
      <c r="AF19" s="181"/>
      <c r="AG19" s="4"/>
      <c r="AH19" s="181" t="str">
        <f>IF(VLOOKUP(S7,'BD InterCOABQ '!$A:AH,15,FALSE)="","",VLOOKUP(S7,'BD InterCOABQ '!$A:AH,15,FALSE))</f>
        <v/>
      </c>
      <c r="AI19" s="181"/>
      <c r="AJ19" s="10"/>
    </row>
    <row r="20" spans="1:36" ht="1.5" customHeight="1" x14ac:dyDescent="0.25">
      <c r="B20" s="9"/>
      <c r="C20" s="165"/>
      <c r="D20" s="166"/>
      <c r="E20" s="5"/>
      <c r="F20" s="4"/>
      <c r="G20" s="4"/>
      <c r="H20" s="4"/>
      <c r="I20" s="5"/>
      <c r="J20" s="5"/>
      <c r="K20" s="5"/>
      <c r="L20" s="4"/>
      <c r="M20" s="4"/>
      <c r="N20" s="4"/>
      <c r="O20" s="4"/>
      <c r="P20" s="4"/>
      <c r="Q20" s="4"/>
      <c r="R20" s="10"/>
      <c r="T20" s="9"/>
      <c r="U20" s="177"/>
      <c r="V20" s="178"/>
      <c r="W20" s="5"/>
      <c r="X20" s="4"/>
      <c r="Y20" s="4"/>
      <c r="Z20" s="4"/>
      <c r="AA20" s="5"/>
      <c r="AB20" s="5"/>
      <c r="AC20" s="5"/>
      <c r="AD20" s="4"/>
      <c r="AE20" s="4"/>
      <c r="AF20" s="4"/>
      <c r="AG20" s="4"/>
      <c r="AH20" s="4"/>
      <c r="AI20" s="4"/>
      <c r="AJ20" s="10"/>
    </row>
    <row r="21" spans="1:36" s="21" customFormat="1" ht="6.6" customHeight="1" x14ac:dyDescent="0.25">
      <c r="A21" s="61"/>
      <c r="B21" s="25"/>
      <c r="C21" s="165"/>
      <c r="D21" s="166"/>
      <c r="E21" s="22"/>
      <c r="F21" s="157" t="s">
        <v>89</v>
      </c>
      <c r="G21" s="157"/>
      <c r="H21" s="157"/>
      <c r="I21" s="157"/>
      <c r="J21" s="157"/>
      <c r="K21" s="43"/>
      <c r="L21" s="157" t="s">
        <v>19</v>
      </c>
      <c r="M21" s="157"/>
      <c r="N21" s="157"/>
      <c r="O21" s="43"/>
      <c r="P21" s="157" t="s">
        <v>10</v>
      </c>
      <c r="Q21" s="157"/>
      <c r="R21" s="26"/>
      <c r="S21" s="56"/>
      <c r="T21" s="25"/>
      <c r="U21" s="177"/>
      <c r="V21" s="178"/>
      <c r="W21" s="22"/>
      <c r="X21" s="157" t="s">
        <v>89</v>
      </c>
      <c r="Y21" s="157"/>
      <c r="Z21" s="157"/>
      <c r="AA21" s="157"/>
      <c r="AB21" s="157"/>
      <c r="AC21" s="43"/>
      <c r="AD21" s="157" t="s">
        <v>19</v>
      </c>
      <c r="AE21" s="157"/>
      <c r="AF21" s="157"/>
      <c r="AG21" s="43"/>
      <c r="AH21" s="157" t="s">
        <v>10</v>
      </c>
      <c r="AI21" s="157"/>
      <c r="AJ21" s="26"/>
    </row>
    <row r="22" spans="1:36" ht="5.0999999999999996" customHeight="1" x14ac:dyDescent="0.25">
      <c r="B22" s="9"/>
      <c r="C22" s="165"/>
      <c r="D22" s="166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0"/>
      <c r="T22" s="9"/>
      <c r="U22" s="177"/>
      <c r="V22" s="178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10"/>
    </row>
    <row r="23" spans="1:36" ht="6.6" customHeight="1" x14ac:dyDescent="0.25">
      <c r="B23" s="9"/>
      <c r="C23" s="167"/>
      <c r="D23" s="168"/>
      <c r="E23" s="27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0"/>
      <c r="T23" s="9"/>
      <c r="U23" s="179"/>
      <c r="V23" s="180"/>
      <c r="W23" s="27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0"/>
    </row>
    <row r="24" spans="1:36" ht="0.95" customHeight="1" x14ac:dyDescent="0.25">
      <c r="B24" s="9"/>
      <c r="C24" s="4"/>
      <c r="D24" s="4"/>
      <c r="E24" s="27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0"/>
      <c r="T24" s="9"/>
      <c r="U24" s="4"/>
      <c r="V24" s="4"/>
      <c r="W24" s="27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0"/>
    </row>
    <row r="25" spans="1:36" ht="18" customHeight="1" x14ac:dyDescent="0.25">
      <c r="B25" s="9"/>
      <c r="C25" s="183" t="str">
        <f>IF(VLOOKUP(A7,'BD InterCOABQ '!$A:P,12,FALSE)="","",VLOOKUP(A7,'BD InterCOABQ '!$A:P,12,FALSE))</f>
        <v/>
      </c>
      <c r="D25" s="184"/>
      <c r="E25" s="4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0"/>
      <c r="T25" s="9"/>
      <c r="U25" s="183" t="str">
        <f>IF(VLOOKUP(S7,'BD InterCOABQ '!$A:AH,12,FALSE)="","",VLOOKUP(S7,'BD InterCOABQ '!$A:AH,12,FALSE))</f>
        <v/>
      </c>
      <c r="V25" s="184"/>
      <c r="W25" s="4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0"/>
    </row>
    <row r="26" spans="1:36" ht="5.45" customHeight="1" x14ac:dyDescent="0.25">
      <c r="B26" s="14"/>
      <c r="C26" s="185" t="s">
        <v>7</v>
      </c>
      <c r="D26" s="185"/>
      <c r="E26" s="15"/>
      <c r="F26" s="185" t="s">
        <v>20</v>
      </c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6"/>
      <c r="T26" s="14"/>
      <c r="U26" s="185" t="s">
        <v>7</v>
      </c>
      <c r="V26" s="185"/>
      <c r="W26" s="15"/>
      <c r="X26" s="185" t="s">
        <v>20</v>
      </c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6"/>
    </row>
    <row r="27" spans="1:36" ht="9" customHeight="1" x14ac:dyDescent="0.25"/>
    <row r="28" spans="1:36" s="1" customFormat="1" ht="2.4500000000000002" customHeight="1" x14ac:dyDescent="0.25">
      <c r="A28" s="58"/>
      <c r="B28" s="6">
        <v>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  <c r="S28" s="52"/>
      <c r="T28" s="6">
        <v>4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8"/>
    </row>
    <row r="29" spans="1:36" ht="13.5" customHeight="1" x14ac:dyDescent="0.25">
      <c r="A29" s="57" t="str">
        <f>3&amp;AL$1</f>
        <v>3FF</v>
      </c>
      <c r="B29" s="9"/>
      <c r="C29" s="5"/>
      <c r="D29" s="156" t="s">
        <v>108</v>
      </c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44"/>
      <c r="R29" s="10"/>
      <c r="S29" s="53" t="str">
        <f>4&amp;$AL$1</f>
        <v>4FF</v>
      </c>
      <c r="T29" s="9"/>
      <c r="U29" s="5"/>
      <c r="V29" s="156" t="s">
        <v>108</v>
      </c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44"/>
      <c r="AJ29" s="10"/>
    </row>
    <row r="30" spans="1:36" ht="9.9499999999999993" customHeight="1" x14ac:dyDescent="0.25">
      <c r="B30" s="9"/>
      <c r="C30" s="5"/>
      <c r="D30" s="156" t="str">
        <f>$B$3</f>
        <v>Plantel 2 Amealco</v>
      </c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45"/>
      <c r="R30" s="10"/>
      <c r="T30" s="9"/>
      <c r="V30" s="156" t="str">
        <f>$B$3</f>
        <v>Plantel 2 Amealco</v>
      </c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45"/>
      <c r="AJ30" s="10"/>
    </row>
    <row r="31" spans="1:36" s="3" customFormat="1" ht="9.6" customHeight="1" x14ac:dyDescent="0.2">
      <c r="A31" s="57"/>
      <c r="B31" s="11"/>
      <c r="C31" s="12"/>
      <c r="D31" s="162" t="str">
        <f>$B$4</f>
        <v>Futbol Soccer Femenil</v>
      </c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46"/>
      <c r="R31" s="13"/>
      <c r="S31" s="54"/>
      <c r="T31" s="11"/>
      <c r="V31" s="162" t="str">
        <f>$B$4</f>
        <v>Futbol Soccer Femenil</v>
      </c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46"/>
      <c r="AJ31" s="13"/>
    </row>
    <row r="32" spans="1:36" ht="2.1" customHeight="1" x14ac:dyDescent="0.25">
      <c r="B32" s="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0"/>
      <c r="T32" s="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0"/>
    </row>
    <row r="33" spans="1:36" ht="13.5" customHeight="1" x14ac:dyDescent="0.25">
      <c r="B33" s="9"/>
      <c r="C33" s="163"/>
      <c r="D33" s="164"/>
      <c r="E33" s="5"/>
      <c r="F33" s="169" t="str">
        <f>VLOOKUP(A29,'BD InterCOABQ '!$A:P,8,FALSE)&amp;" "&amp;VLOOKUP(A29,'BD InterCOABQ '!$A:P,9,FALSE)&amp;" "&amp;VLOOKUP(A29,'BD InterCOABQ '!$A:P,7,FALSE)</f>
        <v xml:space="preserve">  </v>
      </c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1"/>
      <c r="R33" s="10"/>
      <c r="T33" s="9"/>
      <c r="U33" s="163"/>
      <c r="V33" s="164"/>
      <c r="W33" s="5"/>
      <c r="X33" s="169" t="str">
        <f>VLOOKUP(S29,'BD InterCOABQ '!$A:AH,8,FALSE)&amp;" "&amp;VLOOKUP(S29,'BD InterCOABQ '!$A:AH,9,FALSE)&amp;" "&amp;VLOOKUP(S29,'BD InterCOABQ '!$A:AH,7,FALSE)</f>
        <v xml:space="preserve">  </v>
      </c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1"/>
      <c r="AJ33" s="10"/>
    </row>
    <row r="34" spans="1:36" ht="13.5" customHeight="1" x14ac:dyDescent="0.25">
      <c r="B34" s="9"/>
      <c r="C34" s="165"/>
      <c r="D34" s="166"/>
      <c r="E34" s="5"/>
      <c r="F34" s="172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4"/>
      <c r="R34" s="10"/>
      <c r="T34" s="9"/>
      <c r="U34" s="165"/>
      <c r="V34" s="166"/>
      <c r="W34" s="5"/>
      <c r="X34" s="172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4"/>
      <c r="AJ34" s="10"/>
    </row>
    <row r="35" spans="1:36" s="20" customFormat="1" ht="6.6" customHeight="1" x14ac:dyDescent="0.25">
      <c r="A35" s="60"/>
      <c r="B35" s="18"/>
      <c r="C35" s="165"/>
      <c r="D35" s="166"/>
      <c r="E35" s="17"/>
      <c r="F35" s="157" t="s">
        <v>17</v>
      </c>
      <c r="G35" s="157"/>
      <c r="H35" s="157"/>
      <c r="I35" s="157"/>
      <c r="J35" s="157"/>
      <c r="K35" s="43"/>
      <c r="L35" s="157" t="s">
        <v>18</v>
      </c>
      <c r="M35" s="157"/>
      <c r="N35" s="157"/>
      <c r="O35" s="43"/>
      <c r="P35" s="157" t="s">
        <v>4</v>
      </c>
      <c r="Q35" s="157"/>
      <c r="R35" s="24"/>
      <c r="S35" s="55"/>
      <c r="T35" s="18"/>
      <c r="U35" s="165"/>
      <c r="V35" s="166"/>
      <c r="W35" s="17"/>
      <c r="X35" s="157" t="s">
        <v>17</v>
      </c>
      <c r="Y35" s="157"/>
      <c r="Z35" s="157"/>
      <c r="AA35" s="157"/>
      <c r="AB35" s="157"/>
      <c r="AC35" s="43"/>
      <c r="AD35" s="157" t="s">
        <v>18</v>
      </c>
      <c r="AE35" s="157"/>
      <c r="AF35" s="157"/>
      <c r="AG35" s="43"/>
      <c r="AH35" s="157" t="s">
        <v>4</v>
      </c>
      <c r="AI35" s="157"/>
      <c r="AJ35" s="24"/>
    </row>
    <row r="36" spans="1:36" ht="2.4500000000000002" customHeight="1" x14ac:dyDescent="0.25">
      <c r="B36" s="9"/>
      <c r="C36" s="165"/>
      <c r="D36" s="16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0"/>
      <c r="T36" s="9"/>
      <c r="U36" s="165"/>
      <c r="V36" s="166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10"/>
    </row>
    <row r="37" spans="1:36" ht="12.95" customHeight="1" x14ac:dyDescent="0.25">
      <c r="B37" s="9"/>
      <c r="C37" s="165"/>
      <c r="D37" s="166"/>
      <c r="E37" s="5"/>
      <c r="F37" s="158" t="str">
        <f>IF(VLOOKUP(A29,'BD InterCOABQ '!$A:P,11,FALSE)="","",VLOOKUP(A29,'BD InterCOABQ '!$A:P,11,FALSE))</f>
        <v/>
      </c>
      <c r="G37" s="159"/>
      <c r="H37" s="159"/>
      <c r="I37" s="159"/>
      <c r="J37" s="159"/>
      <c r="K37" s="159"/>
      <c r="L37" s="160"/>
      <c r="M37" s="29"/>
      <c r="N37" s="161" t="str">
        <f>IF(VLOOKUP(A29,'BD InterCOABQ '!$A:P,10,FALSE)="","",VLOOKUP(A29,'BD InterCOABQ '!$A:P,10,FALSE))</f>
        <v/>
      </c>
      <c r="O37" s="161"/>
      <c r="P37" s="161"/>
      <c r="Q37" s="161"/>
      <c r="R37" s="10"/>
      <c r="T37" s="9"/>
      <c r="U37" s="165"/>
      <c r="V37" s="166"/>
      <c r="W37" s="5"/>
      <c r="X37" s="158" t="str">
        <f>IF(VLOOKUP(S29,'BD InterCOABQ '!$A:AH,11,FALSE)="","",VLOOKUP(S29,'BD InterCOABQ '!$A:AH,11,FALSE))</f>
        <v/>
      </c>
      <c r="Y37" s="159"/>
      <c r="Z37" s="159"/>
      <c r="AA37" s="159"/>
      <c r="AB37" s="159"/>
      <c r="AC37" s="159"/>
      <c r="AD37" s="160"/>
      <c r="AE37" s="29"/>
      <c r="AF37" s="161" t="str">
        <f>IF(VLOOKUP(S29,'BD InterCOABQ '!$A:AH,10,FALSE)="","",VLOOKUP(S29,'BD InterCOABQ '!$A:AH,10,FALSE))</f>
        <v/>
      </c>
      <c r="AG37" s="161"/>
      <c r="AH37" s="161"/>
      <c r="AI37" s="161"/>
      <c r="AJ37" s="10"/>
    </row>
    <row r="38" spans="1:36" ht="0.95" customHeight="1" x14ac:dyDescent="0.25">
      <c r="B38" s="9"/>
      <c r="C38" s="165"/>
      <c r="D38" s="166"/>
      <c r="E38" s="5"/>
      <c r="F38" s="5"/>
      <c r="G38" s="5"/>
      <c r="H38" s="5"/>
      <c r="I38" s="5"/>
      <c r="J38" s="5"/>
      <c r="K38" s="5"/>
      <c r="L38" s="4"/>
      <c r="M38" s="4"/>
      <c r="N38" s="4"/>
      <c r="O38" s="4"/>
      <c r="P38" s="4"/>
      <c r="Q38" s="4"/>
      <c r="R38" s="10"/>
      <c r="T38" s="9"/>
      <c r="U38" s="165"/>
      <c r="V38" s="166"/>
      <c r="W38" s="5"/>
      <c r="X38" s="5"/>
      <c r="Y38" s="5"/>
      <c r="Z38" s="5"/>
      <c r="AA38" s="5"/>
      <c r="AB38" s="5"/>
      <c r="AC38" s="5"/>
      <c r="AD38" s="4"/>
      <c r="AE38" s="4"/>
      <c r="AF38" s="4"/>
      <c r="AG38" s="4"/>
      <c r="AH38" s="4"/>
      <c r="AI38" s="4"/>
      <c r="AJ38" s="10"/>
    </row>
    <row r="39" spans="1:36" s="3" customFormat="1" ht="6.6" customHeight="1" x14ac:dyDescent="0.2">
      <c r="A39" s="57"/>
      <c r="B39" s="11"/>
      <c r="C39" s="165"/>
      <c r="D39" s="166"/>
      <c r="E39" s="12"/>
      <c r="F39" s="157" t="s">
        <v>0</v>
      </c>
      <c r="G39" s="157"/>
      <c r="H39" s="157"/>
      <c r="I39" s="157"/>
      <c r="J39" s="157"/>
      <c r="K39" s="157"/>
      <c r="L39" s="157"/>
      <c r="M39" s="28"/>
      <c r="N39" s="157" t="s">
        <v>9</v>
      </c>
      <c r="O39" s="157"/>
      <c r="P39" s="157"/>
      <c r="Q39" s="157"/>
      <c r="R39" s="13"/>
      <c r="S39" s="54"/>
      <c r="T39" s="11"/>
      <c r="U39" s="165"/>
      <c r="V39" s="166"/>
      <c r="W39" s="12"/>
      <c r="X39" s="157" t="s">
        <v>0</v>
      </c>
      <c r="Y39" s="157"/>
      <c r="Z39" s="157"/>
      <c r="AA39" s="157"/>
      <c r="AB39" s="157"/>
      <c r="AC39" s="157"/>
      <c r="AD39" s="157"/>
      <c r="AE39" s="28"/>
      <c r="AF39" s="157" t="s">
        <v>9</v>
      </c>
      <c r="AG39" s="157"/>
      <c r="AH39" s="157"/>
      <c r="AI39" s="157"/>
      <c r="AJ39" s="13"/>
    </row>
    <row r="40" spans="1:36" ht="0.95" customHeight="1" x14ac:dyDescent="0.25">
      <c r="B40" s="9"/>
      <c r="C40" s="165"/>
      <c r="D40" s="166"/>
      <c r="E40" s="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0"/>
      <c r="T40" s="9"/>
      <c r="U40" s="165"/>
      <c r="V40" s="166"/>
      <c r="W40" s="5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10"/>
    </row>
    <row r="41" spans="1:36" ht="12.6" customHeight="1" x14ac:dyDescent="0.25">
      <c r="B41" s="9"/>
      <c r="C41" s="165"/>
      <c r="D41" s="166"/>
      <c r="E41" s="5"/>
      <c r="F41" s="181" t="str">
        <f>IF(VLOOKUP(A29,'BD InterCOABQ '!$A:P,14,FALSE)="","",VLOOKUP(A29,'BD InterCOABQ '!$A:P,14,FALSE))</f>
        <v/>
      </c>
      <c r="G41" s="181"/>
      <c r="H41" s="181"/>
      <c r="I41" s="181"/>
      <c r="J41" s="181"/>
      <c r="K41" s="5"/>
      <c r="L41" s="181" t="str">
        <f>IF(VLOOKUP(A29,'BD InterCOABQ '!$A:P,13,FALSE)="","",VLOOKUP(A29,'BD InterCOABQ '!$A:P,13,FALSE))</f>
        <v/>
      </c>
      <c r="M41" s="181"/>
      <c r="N41" s="181"/>
      <c r="O41" s="4"/>
      <c r="P41" s="181" t="str">
        <f>IF(VLOOKUP(A29,'BD InterCOABQ '!$A:P,15,FALSE)="","",VLOOKUP(A29,'BD InterCOABQ '!$A:P,15,FALSE))</f>
        <v/>
      </c>
      <c r="Q41" s="181"/>
      <c r="R41" s="10"/>
      <c r="T41" s="9"/>
      <c r="U41" s="165"/>
      <c r="V41" s="166"/>
      <c r="W41" s="5"/>
      <c r="X41" s="181" t="str">
        <f>IF(VLOOKUP(S29,'BD InterCOABQ '!$A:AH,14,FALSE)="","",VLOOKUP(S29,'BD InterCOABQ '!$A:AH,14,FALSE))</f>
        <v/>
      </c>
      <c r="Y41" s="181"/>
      <c r="Z41" s="181"/>
      <c r="AA41" s="181"/>
      <c r="AB41" s="181"/>
      <c r="AC41" s="5"/>
      <c r="AD41" s="181" t="str">
        <f>IF(VLOOKUP(S29,'BD InterCOABQ '!$A:AH,13,FALSE)="","",VLOOKUP(S29,'BD InterCOABQ '!$A:AH,13,FALSE))</f>
        <v/>
      </c>
      <c r="AE41" s="181"/>
      <c r="AF41" s="181"/>
      <c r="AG41" s="4"/>
      <c r="AH41" s="181" t="str">
        <f>IF(VLOOKUP(S29,'BD InterCOABQ '!$A:AH,15,FALSE)="","",VLOOKUP(S29,'BD InterCOABQ '!$A:AH,15,FALSE))</f>
        <v/>
      </c>
      <c r="AI41" s="181"/>
      <c r="AJ41" s="10"/>
    </row>
    <row r="42" spans="1:36" ht="1.5" customHeight="1" x14ac:dyDescent="0.25">
      <c r="B42" s="9"/>
      <c r="C42" s="165"/>
      <c r="D42" s="166"/>
      <c r="E42" s="5"/>
      <c r="F42" s="4"/>
      <c r="G42" s="4"/>
      <c r="H42" s="4"/>
      <c r="I42" s="5"/>
      <c r="J42" s="5"/>
      <c r="K42" s="5"/>
      <c r="L42" s="4"/>
      <c r="M42" s="4"/>
      <c r="N42" s="4"/>
      <c r="O42" s="4"/>
      <c r="P42" s="4"/>
      <c r="Q42" s="4"/>
      <c r="R42" s="10"/>
      <c r="T42" s="9"/>
      <c r="U42" s="165"/>
      <c r="V42" s="166"/>
      <c r="W42" s="5"/>
      <c r="X42" s="4"/>
      <c r="Y42" s="4"/>
      <c r="Z42" s="4"/>
      <c r="AA42" s="5"/>
      <c r="AB42" s="5"/>
      <c r="AC42" s="5"/>
      <c r="AD42" s="4"/>
      <c r="AE42" s="4"/>
      <c r="AF42" s="4"/>
      <c r="AG42" s="4"/>
      <c r="AH42" s="4"/>
      <c r="AI42" s="4"/>
      <c r="AJ42" s="10"/>
    </row>
    <row r="43" spans="1:36" s="21" customFormat="1" ht="6.6" customHeight="1" x14ac:dyDescent="0.25">
      <c r="A43" s="61"/>
      <c r="B43" s="25"/>
      <c r="C43" s="165"/>
      <c r="D43" s="166"/>
      <c r="E43" s="22"/>
      <c r="F43" s="157" t="s">
        <v>89</v>
      </c>
      <c r="G43" s="157"/>
      <c r="H43" s="157"/>
      <c r="I43" s="157"/>
      <c r="J43" s="157"/>
      <c r="K43" s="43"/>
      <c r="L43" s="157" t="s">
        <v>19</v>
      </c>
      <c r="M43" s="157"/>
      <c r="N43" s="157"/>
      <c r="O43" s="43"/>
      <c r="P43" s="157" t="s">
        <v>10</v>
      </c>
      <c r="Q43" s="157"/>
      <c r="R43" s="26"/>
      <c r="S43" s="56"/>
      <c r="T43" s="25"/>
      <c r="U43" s="165"/>
      <c r="V43" s="166"/>
      <c r="W43" s="22"/>
      <c r="X43" s="157" t="s">
        <v>89</v>
      </c>
      <c r="Y43" s="157"/>
      <c r="Z43" s="157"/>
      <c r="AA43" s="157"/>
      <c r="AB43" s="157"/>
      <c r="AC43" s="43"/>
      <c r="AD43" s="157" t="s">
        <v>19</v>
      </c>
      <c r="AE43" s="157"/>
      <c r="AF43" s="157"/>
      <c r="AG43" s="43"/>
      <c r="AH43" s="157" t="s">
        <v>10</v>
      </c>
      <c r="AI43" s="157"/>
      <c r="AJ43" s="26"/>
    </row>
    <row r="44" spans="1:36" ht="5.0999999999999996" customHeight="1" x14ac:dyDescent="0.25">
      <c r="B44" s="9"/>
      <c r="C44" s="165"/>
      <c r="D44" s="16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0"/>
      <c r="T44" s="9"/>
      <c r="U44" s="165"/>
      <c r="V44" s="166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10"/>
    </row>
    <row r="45" spans="1:36" ht="6.6" customHeight="1" x14ac:dyDescent="0.25">
      <c r="B45" s="9"/>
      <c r="C45" s="167"/>
      <c r="D45" s="168"/>
      <c r="E45" s="27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0"/>
      <c r="T45" s="9"/>
      <c r="U45" s="167"/>
      <c r="V45" s="168"/>
      <c r="W45" s="27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0"/>
    </row>
    <row r="46" spans="1:36" ht="0.95" customHeight="1" x14ac:dyDescent="0.25">
      <c r="B46" s="9"/>
      <c r="C46" s="4"/>
      <c r="D46" s="4"/>
      <c r="E46" s="27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0"/>
      <c r="T46" s="9"/>
      <c r="U46" s="4"/>
      <c r="V46" s="4"/>
      <c r="W46" s="27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0"/>
    </row>
    <row r="47" spans="1:36" ht="18" customHeight="1" x14ac:dyDescent="0.25">
      <c r="B47" s="9"/>
      <c r="C47" s="183" t="str">
        <f>IF(VLOOKUP(A29,'BD InterCOABQ '!$A:P,12,FALSE)="","",VLOOKUP(A29,'BD InterCOABQ '!$A:P,12,FALSE))</f>
        <v/>
      </c>
      <c r="D47" s="184"/>
      <c r="E47" s="4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0"/>
      <c r="T47" s="9"/>
      <c r="U47" s="183" t="str">
        <f>IF(VLOOKUP(S29,'BD InterCOABQ '!$A:AH,12,FALSE)="","",VLOOKUP(S29,'BD InterCOABQ '!$A:AH,12,FALSE))</f>
        <v/>
      </c>
      <c r="V47" s="184"/>
      <c r="W47" s="4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0"/>
    </row>
    <row r="48" spans="1:36" ht="5.45" customHeight="1" x14ac:dyDescent="0.25">
      <c r="B48" s="14"/>
      <c r="C48" s="185" t="s">
        <v>7</v>
      </c>
      <c r="D48" s="185"/>
      <c r="E48" s="15"/>
      <c r="F48" s="185" t="s">
        <v>20</v>
      </c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6"/>
      <c r="T48" s="14"/>
      <c r="U48" s="185" t="s">
        <v>7</v>
      </c>
      <c r="V48" s="185"/>
      <c r="W48" s="15"/>
      <c r="X48" s="185" t="s">
        <v>20</v>
      </c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6"/>
    </row>
    <row r="49" spans="1:36" ht="9" customHeight="1" x14ac:dyDescent="0.25"/>
    <row r="50" spans="1:36" s="1" customFormat="1" ht="2.4500000000000002" customHeight="1" x14ac:dyDescent="0.25">
      <c r="A50" s="58"/>
      <c r="B50" s="6">
        <v>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8"/>
      <c r="S50" s="52"/>
      <c r="T50" s="6">
        <v>6</v>
      </c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8"/>
    </row>
    <row r="51" spans="1:36" ht="13.5" customHeight="1" x14ac:dyDescent="0.25">
      <c r="A51" s="57" t="str">
        <f>5&amp;AL$1</f>
        <v>5FF</v>
      </c>
      <c r="B51" s="9"/>
      <c r="C51" s="5"/>
      <c r="D51" s="156" t="s">
        <v>108</v>
      </c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44"/>
      <c r="R51" s="10"/>
      <c r="S51" s="53" t="str">
        <f>6&amp;$AL$1</f>
        <v>6FF</v>
      </c>
      <c r="T51" s="9"/>
      <c r="U51" s="5"/>
      <c r="V51" s="156" t="s">
        <v>108</v>
      </c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44"/>
      <c r="AJ51" s="10"/>
    </row>
    <row r="52" spans="1:36" ht="9.9499999999999993" customHeight="1" x14ac:dyDescent="0.25">
      <c r="B52" s="9"/>
      <c r="C52" s="5"/>
      <c r="D52" s="156" t="str">
        <f>$B$3</f>
        <v>Plantel 2 Amealco</v>
      </c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45"/>
      <c r="R52" s="10"/>
      <c r="T52" s="9"/>
      <c r="V52" s="156" t="str">
        <f>$B$3</f>
        <v>Plantel 2 Amealco</v>
      </c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45"/>
      <c r="AJ52" s="10"/>
    </row>
    <row r="53" spans="1:36" s="3" customFormat="1" ht="9.6" customHeight="1" x14ac:dyDescent="0.2">
      <c r="A53" s="57"/>
      <c r="B53" s="11"/>
      <c r="C53" s="12"/>
      <c r="D53" s="162" t="str">
        <f>$B$4</f>
        <v>Futbol Soccer Femenil</v>
      </c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46"/>
      <c r="R53" s="13"/>
      <c r="S53" s="54"/>
      <c r="T53" s="11"/>
      <c r="V53" s="162" t="str">
        <f>$B$4</f>
        <v>Futbol Soccer Femenil</v>
      </c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46"/>
      <c r="AJ53" s="13"/>
    </row>
    <row r="54" spans="1:36" ht="2.1" customHeight="1" x14ac:dyDescent="0.25">
      <c r="B54" s="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0"/>
      <c r="T54" s="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0"/>
    </row>
    <row r="55" spans="1:36" ht="13.5" customHeight="1" x14ac:dyDescent="0.25">
      <c r="B55" s="9"/>
      <c r="C55" s="163"/>
      <c r="D55" s="164"/>
      <c r="E55" s="5"/>
      <c r="F55" s="169" t="str">
        <f>VLOOKUP(A51,'BD InterCOABQ '!$A:P,8,FALSE)&amp;" "&amp;VLOOKUP(A51,'BD InterCOABQ '!$A:P,9,FALSE)&amp;" "&amp;VLOOKUP(A51,'BD InterCOABQ '!$A:P,7,FALSE)</f>
        <v xml:space="preserve">  </v>
      </c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1"/>
      <c r="R55" s="10"/>
      <c r="T55" s="9"/>
      <c r="U55" s="163"/>
      <c r="V55" s="164"/>
      <c r="W55" s="5"/>
      <c r="X55" s="169" t="str">
        <f>VLOOKUP(S51,'BD InterCOABQ '!$A:AH,8,FALSE)&amp;" "&amp;VLOOKUP(S51,'BD InterCOABQ '!$A:AH,9,FALSE)&amp;" "&amp;VLOOKUP(S51,'BD InterCOABQ '!$A:AH,7,FALSE)</f>
        <v xml:space="preserve">  </v>
      </c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1"/>
      <c r="AJ55" s="10"/>
    </row>
    <row r="56" spans="1:36" ht="13.5" customHeight="1" x14ac:dyDescent="0.25">
      <c r="B56" s="9"/>
      <c r="C56" s="165"/>
      <c r="D56" s="166"/>
      <c r="E56" s="5"/>
      <c r="F56" s="172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4"/>
      <c r="R56" s="10"/>
      <c r="T56" s="9"/>
      <c r="U56" s="165"/>
      <c r="V56" s="166"/>
      <c r="W56" s="5"/>
      <c r="X56" s="172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4"/>
      <c r="AJ56" s="10"/>
    </row>
    <row r="57" spans="1:36" s="20" customFormat="1" ht="6.6" customHeight="1" x14ac:dyDescent="0.25">
      <c r="A57" s="60"/>
      <c r="B57" s="18"/>
      <c r="C57" s="165"/>
      <c r="D57" s="166"/>
      <c r="E57" s="17"/>
      <c r="F57" s="157" t="s">
        <v>17</v>
      </c>
      <c r="G57" s="157"/>
      <c r="H57" s="157"/>
      <c r="I57" s="157"/>
      <c r="J57" s="157"/>
      <c r="K57" s="43"/>
      <c r="L57" s="157" t="s">
        <v>18</v>
      </c>
      <c r="M57" s="157"/>
      <c r="N57" s="157"/>
      <c r="O57" s="43"/>
      <c r="P57" s="157" t="s">
        <v>4</v>
      </c>
      <c r="Q57" s="157"/>
      <c r="R57" s="24"/>
      <c r="S57" s="55"/>
      <c r="T57" s="18"/>
      <c r="U57" s="165"/>
      <c r="V57" s="166"/>
      <c r="W57" s="17"/>
      <c r="X57" s="157" t="s">
        <v>17</v>
      </c>
      <c r="Y57" s="157"/>
      <c r="Z57" s="157"/>
      <c r="AA57" s="157"/>
      <c r="AB57" s="157"/>
      <c r="AC57" s="43"/>
      <c r="AD57" s="157" t="s">
        <v>18</v>
      </c>
      <c r="AE57" s="157"/>
      <c r="AF57" s="157"/>
      <c r="AG57" s="43"/>
      <c r="AH57" s="157" t="s">
        <v>4</v>
      </c>
      <c r="AI57" s="157"/>
      <c r="AJ57" s="24"/>
    </row>
    <row r="58" spans="1:36" ht="2.4500000000000002" customHeight="1" x14ac:dyDescent="0.25">
      <c r="B58" s="9"/>
      <c r="C58" s="165"/>
      <c r="D58" s="16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10"/>
      <c r="T58" s="9"/>
      <c r="U58" s="165"/>
      <c r="V58" s="166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10"/>
    </row>
    <row r="59" spans="1:36" ht="12.95" customHeight="1" x14ac:dyDescent="0.25">
      <c r="B59" s="9"/>
      <c r="C59" s="165"/>
      <c r="D59" s="166"/>
      <c r="E59" s="5"/>
      <c r="F59" s="158" t="str">
        <f>IF(VLOOKUP(A51,'BD InterCOABQ '!$A:P,11,FALSE)="","",VLOOKUP(A51,'BD InterCOABQ '!$A:P,11,FALSE))</f>
        <v/>
      </c>
      <c r="G59" s="159"/>
      <c r="H59" s="159"/>
      <c r="I59" s="159"/>
      <c r="J59" s="159"/>
      <c r="K59" s="159"/>
      <c r="L59" s="160"/>
      <c r="M59" s="29"/>
      <c r="N59" s="161" t="str">
        <f>IF(VLOOKUP(A51,'BD InterCOABQ '!$A:P,10,FALSE)="","",VLOOKUP(A51,'BD InterCOABQ '!$A:P,10,FALSE))</f>
        <v/>
      </c>
      <c r="O59" s="161"/>
      <c r="P59" s="161"/>
      <c r="Q59" s="161"/>
      <c r="R59" s="10"/>
      <c r="T59" s="9"/>
      <c r="U59" s="165"/>
      <c r="V59" s="166"/>
      <c r="W59" s="5"/>
      <c r="X59" s="158" t="str">
        <f>IF(VLOOKUP(S51,'BD InterCOABQ '!$A:AH,11,FALSE)="","",VLOOKUP(S51,'BD InterCOABQ '!$A:AH,11,FALSE))</f>
        <v/>
      </c>
      <c r="Y59" s="159"/>
      <c r="Z59" s="159"/>
      <c r="AA59" s="159"/>
      <c r="AB59" s="159"/>
      <c r="AC59" s="159"/>
      <c r="AD59" s="160"/>
      <c r="AE59" s="29"/>
      <c r="AF59" s="161" t="str">
        <f>IF(VLOOKUP(S51,'BD InterCOABQ '!$A:AH,10,FALSE)="","",VLOOKUP(S51,'BD InterCOABQ '!$A:AH,10,FALSE))</f>
        <v/>
      </c>
      <c r="AG59" s="161"/>
      <c r="AH59" s="161"/>
      <c r="AI59" s="161"/>
      <c r="AJ59" s="10"/>
    </row>
    <row r="60" spans="1:36" ht="0.95" customHeight="1" x14ac:dyDescent="0.25">
      <c r="B60" s="9"/>
      <c r="C60" s="165"/>
      <c r="D60" s="166"/>
      <c r="E60" s="5"/>
      <c r="F60" s="5"/>
      <c r="G60" s="5"/>
      <c r="H60" s="5"/>
      <c r="I60" s="5"/>
      <c r="J60" s="5"/>
      <c r="K60" s="5"/>
      <c r="L60" s="4"/>
      <c r="M60" s="4"/>
      <c r="N60" s="4"/>
      <c r="O60" s="4"/>
      <c r="P60" s="4"/>
      <c r="Q60" s="4"/>
      <c r="R60" s="10"/>
      <c r="T60" s="9"/>
      <c r="U60" s="165"/>
      <c r="V60" s="166"/>
      <c r="W60" s="5"/>
      <c r="X60" s="5"/>
      <c r="Y60" s="5"/>
      <c r="Z60" s="5"/>
      <c r="AA60" s="5"/>
      <c r="AB60" s="5"/>
      <c r="AC60" s="5"/>
      <c r="AD60" s="4"/>
      <c r="AE60" s="4"/>
      <c r="AF60" s="4"/>
      <c r="AG60" s="4"/>
      <c r="AH60" s="4"/>
      <c r="AI60" s="4"/>
      <c r="AJ60" s="10"/>
    </row>
    <row r="61" spans="1:36" s="3" customFormat="1" ht="6.6" customHeight="1" x14ac:dyDescent="0.2">
      <c r="A61" s="57"/>
      <c r="B61" s="11"/>
      <c r="C61" s="165"/>
      <c r="D61" s="166"/>
      <c r="E61" s="12"/>
      <c r="F61" s="157" t="s">
        <v>0</v>
      </c>
      <c r="G61" s="157"/>
      <c r="H61" s="157"/>
      <c r="I61" s="157"/>
      <c r="J61" s="157"/>
      <c r="K61" s="157"/>
      <c r="L61" s="157"/>
      <c r="M61" s="28"/>
      <c r="N61" s="157" t="s">
        <v>9</v>
      </c>
      <c r="O61" s="157"/>
      <c r="P61" s="157"/>
      <c r="Q61" s="157"/>
      <c r="R61" s="13"/>
      <c r="S61" s="54"/>
      <c r="T61" s="11"/>
      <c r="U61" s="165"/>
      <c r="V61" s="166"/>
      <c r="W61" s="12"/>
      <c r="X61" s="157" t="s">
        <v>0</v>
      </c>
      <c r="Y61" s="157"/>
      <c r="Z61" s="157"/>
      <c r="AA61" s="157"/>
      <c r="AB61" s="157"/>
      <c r="AC61" s="157"/>
      <c r="AD61" s="157"/>
      <c r="AE61" s="28"/>
      <c r="AF61" s="157" t="s">
        <v>9</v>
      </c>
      <c r="AG61" s="157"/>
      <c r="AH61" s="157"/>
      <c r="AI61" s="157"/>
      <c r="AJ61" s="13"/>
    </row>
    <row r="62" spans="1:36" ht="0.95" customHeight="1" x14ac:dyDescent="0.25">
      <c r="B62" s="9"/>
      <c r="C62" s="165"/>
      <c r="D62" s="166"/>
      <c r="E62" s="5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10"/>
      <c r="T62" s="9"/>
      <c r="U62" s="165"/>
      <c r="V62" s="166"/>
      <c r="W62" s="5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10"/>
    </row>
    <row r="63" spans="1:36" ht="12.6" customHeight="1" x14ac:dyDescent="0.25">
      <c r="B63" s="9"/>
      <c r="C63" s="165"/>
      <c r="D63" s="166"/>
      <c r="E63" s="5"/>
      <c r="F63" s="181" t="str">
        <f>IF(VLOOKUP(A51,'BD InterCOABQ '!$A:P,14,FALSE)="","",VLOOKUP(A51,'BD InterCOABQ '!$A:P,14,FALSE))</f>
        <v/>
      </c>
      <c r="G63" s="181"/>
      <c r="H63" s="181"/>
      <c r="I63" s="181"/>
      <c r="J63" s="181"/>
      <c r="K63" s="5"/>
      <c r="L63" s="181" t="str">
        <f>IF(VLOOKUP(A51,'BD InterCOABQ '!$A:P,13,FALSE)="","",VLOOKUP(A51,'BD InterCOABQ '!$A:P,13,FALSE))</f>
        <v/>
      </c>
      <c r="M63" s="181"/>
      <c r="N63" s="181"/>
      <c r="O63" s="4"/>
      <c r="P63" s="181" t="str">
        <f>IF(VLOOKUP(A51,'BD InterCOABQ '!$A:P,15,FALSE)="","",VLOOKUP(A51,'BD InterCOABQ '!$A:P,15,FALSE))</f>
        <v/>
      </c>
      <c r="Q63" s="181"/>
      <c r="R63" s="10"/>
      <c r="T63" s="9"/>
      <c r="U63" s="165"/>
      <c r="V63" s="166"/>
      <c r="W63" s="5"/>
      <c r="X63" s="181" t="str">
        <f>IF(VLOOKUP(S51,'BD InterCOABQ '!$A:AH,14,FALSE)="","",VLOOKUP(S51,'BD InterCOABQ '!$A:AH,14,FALSE))</f>
        <v/>
      </c>
      <c r="Y63" s="181"/>
      <c r="Z63" s="181"/>
      <c r="AA63" s="181"/>
      <c r="AB63" s="181"/>
      <c r="AC63" s="5"/>
      <c r="AD63" s="181" t="str">
        <f>IF(VLOOKUP(S51,'BD InterCOABQ '!$A:AH,13,FALSE)="","",VLOOKUP(S51,'BD InterCOABQ '!$A:AH,13,FALSE))</f>
        <v/>
      </c>
      <c r="AE63" s="181"/>
      <c r="AF63" s="181"/>
      <c r="AG63" s="4"/>
      <c r="AH63" s="181" t="str">
        <f>IF(VLOOKUP(S51,'BD InterCOABQ '!$A:AH,15,FALSE)="","",VLOOKUP(S51,'BD InterCOABQ '!$A:AH,15,FALSE))</f>
        <v/>
      </c>
      <c r="AI63" s="181"/>
      <c r="AJ63" s="10"/>
    </row>
    <row r="64" spans="1:36" ht="1.5" customHeight="1" x14ac:dyDescent="0.25">
      <c r="B64" s="9"/>
      <c r="C64" s="165"/>
      <c r="D64" s="166"/>
      <c r="E64" s="5"/>
      <c r="F64" s="4"/>
      <c r="G64" s="4"/>
      <c r="H64" s="4"/>
      <c r="I64" s="5"/>
      <c r="J64" s="5"/>
      <c r="K64" s="5"/>
      <c r="L64" s="4"/>
      <c r="M64" s="4"/>
      <c r="N64" s="4"/>
      <c r="O64" s="4"/>
      <c r="P64" s="4"/>
      <c r="Q64" s="4"/>
      <c r="R64" s="10"/>
      <c r="T64" s="9"/>
      <c r="U64" s="165"/>
      <c r="V64" s="166"/>
      <c r="W64" s="5"/>
      <c r="X64" s="4"/>
      <c r="Y64" s="4"/>
      <c r="Z64" s="4"/>
      <c r="AA64" s="5"/>
      <c r="AB64" s="5"/>
      <c r="AC64" s="5"/>
      <c r="AD64" s="4"/>
      <c r="AE64" s="4"/>
      <c r="AF64" s="4"/>
      <c r="AG64" s="4"/>
      <c r="AH64" s="4"/>
      <c r="AI64" s="4"/>
      <c r="AJ64" s="10"/>
    </row>
    <row r="65" spans="1:36" s="21" customFormat="1" ht="6.6" customHeight="1" x14ac:dyDescent="0.25">
      <c r="A65" s="61"/>
      <c r="B65" s="25"/>
      <c r="C65" s="165"/>
      <c r="D65" s="166"/>
      <c r="E65" s="22"/>
      <c r="F65" s="157" t="s">
        <v>89</v>
      </c>
      <c r="G65" s="157"/>
      <c r="H65" s="157"/>
      <c r="I65" s="157"/>
      <c r="J65" s="157"/>
      <c r="K65" s="43"/>
      <c r="L65" s="157" t="s">
        <v>19</v>
      </c>
      <c r="M65" s="157"/>
      <c r="N65" s="157"/>
      <c r="O65" s="43"/>
      <c r="P65" s="157" t="s">
        <v>10</v>
      </c>
      <c r="Q65" s="157"/>
      <c r="R65" s="26"/>
      <c r="S65" s="56"/>
      <c r="T65" s="25"/>
      <c r="U65" s="165"/>
      <c r="V65" s="166"/>
      <c r="W65" s="22"/>
      <c r="X65" s="157" t="s">
        <v>89</v>
      </c>
      <c r="Y65" s="157"/>
      <c r="Z65" s="157"/>
      <c r="AA65" s="157"/>
      <c r="AB65" s="157"/>
      <c r="AC65" s="43"/>
      <c r="AD65" s="157" t="s">
        <v>19</v>
      </c>
      <c r="AE65" s="157"/>
      <c r="AF65" s="157"/>
      <c r="AG65" s="43"/>
      <c r="AH65" s="157" t="s">
        <v>10</v>
      </c>
      <c r="AI65" s="157"/>
      <c r="AJ65" s="26"/>
    </row>
    <row r="66" spans="1:36" ht="5.0999999999999996" customHeight="1" x14ac:dyDescent="0.25">
      <c r="B66" s="9"/>
      <c r="C66" s="165"/>
      <c r="D66" s="16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10"/>
      <c r="T66" s="9"/>
      <c r="U66" s="165"/>
      <c r="V66" s="166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10"/>
    </row>
    <row r="67" spans="1:36" ht="6.6" customHeight="1" x14ac:dyDescent="0.25">
      <c r="B67" s="9"/>
      <c r="C67" s="167"/>
      <c r="D67" s="168"/>
      <c r="E67" s="27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0"/>
      <c r="T67" s="9"/>
      <c r="U67" s="167"/>
      <c r="V67" s="168"/>
      <c r="W67" s="27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0"/>
    </row>
    <row r="68" spans="1:36" ht="0.95" customHeight="1" x14ac:dyDescent="0.25">
      <c r="B68" s="9"/>
      <c r="C68" s="4"/>
      <c r="D68" s="4"/>
      <c r="E68" s="27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0"/>
      <c r="T68" s="9"/>
      <c r="U68" s="4"/>
      <c r="V68" s="4"/>
      <c r="W68" s="27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0"/>
    </row>
    <row r="69" spans="1:36" ht="18" customHeight="1" x14ac:dyDescent="0.25">
      <c r="B69" s="9"/>
      <c r="C69" s="183" t="str">
        <f>IF(VLOOKUP(A51,'BD InterCOABQ '!$A:P,12,FALSE)="","",VLOOKUP(A51,'BD InterCOABQ '!$A:P,12,FALSE))</f>
        <v/>
      </c>
      <c r="D69" s="184"/>
      <c r="E69" s="4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0"/>
      <c r="T69" s="9"/>
      <c r="U69" s="183" t="str">
        <f>IF(VLOOKUP(S51,'BD InterCOABQ '!$A:AH,12,FALSE)="","",VLOOKUP(S51,'BD InterCOABQ '!$A:AH,12,FALSE))</f>
        <v/>
      </c>
      <c r="V69" s="184"/>
      <c r="W69" s="4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0"/>
    </row>
    <row r="70" spans="1:36" ht="5.45" customHeight="1" x14ac:dyDescent="0.25">
      <c r="B70" s="14"/>
      <c r="C70" s="185" t="s">
        <v>7</v>
      </c>
      <c r="D70" s="185"/>
      <c r="E70" s="15"/>
      <c r="F70" s="185" t="s">
        <v>20</v>
      </c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6"/>
      <c r="T70" s="14"/>
      <c r="U70" s="185" t="s">
        <v>7</v>
      </c>
      <c r="V70" s="185"/>
      <c r="W70" s="15"/>
      <c r="X70" s="185" t="s">
        <v>20</v>
      </c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6"/>
    </row>
    <row r="71" spans="1:36" ht="9" customHeight="1" x14ac:dyDescent="0.25"/>
    <row r="72" spans="1:36" s="1" customFormat="1" ht="2.4500000000000002" customHeight="1" x14ac:dyDescent="0.25">
      <c r="A72" s="58"/>
      <c r="B72" s="6">
        <v>7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8"/>
      <c r="S72" s="52"/>
      <c r="T72" s="6">
        <v>8</v>
      </c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8"/>
    </row>
    <row r="73" spans="1:36" ht="13.5" customHeight="1" x14ac:dyDescent="0.25">
      <c r="A73" s="57" t="str">
        <f>7&amp;AL$1</f>
        <v>7FF</v>
      </c>
      <c r="B73" s="9"/>
      <c r="C73" s="5"/>
      <c r="D73" s="156" t="s">
        <v>108</v>
      </c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44"/>
      <c r="R73" s="10"/>
      <c r="S73" s="53" t="str">
        <f>8&amp;$AL$1</f>
        <v>8FF</v>
      </c>
      <c r="T73" s="9"/>
      <c r="U73" s="5"/>
      <c r="V73" s="156" t="s">
        <v>108</v>
      </c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44"/>
      <c r="AJ73" s="10"/>
    </row>
    <row r="74" spans="1:36" ht="9.9499999999999993" customHeight="1" x14ac:dyDescent="0.25">
      <c r="B74" s="9"/>
      <c r="D74" s="156" t="str">
        <f>$B$3</f>
        <v>Plantel 2 Amealco</v>
      </c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45"/>
      <c r="R74" s="10"/>
      <c r="T74" s="9"/>
      <c r="V74" s="156" t="str">
        <f>$B$3</f>
        <v>Plantel 2 Amealco</v>
      </c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45"/>
      <c r="AJ74" s="10"/>
    </row>
    <row r="75" spans="1:36" s="3" customFormat="1" ht="9.6" customHeight="1" x14ac:dyDescent="0.2">
      <c r="A75" s="57"/>
      <c r="B75" s="11"/>
      <c r="D75" s="162" t="str">
        <f>$B$4</f>
        <v>Futbol Soccer Femenil</v>
      </c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46"/>
      <c r="R75" s="13"/>
      <c r="S75" s="54"/>
      <c r="T75" s="11"/>
      <c r="V75" s="162" t="str">
        <f>$B$4</f>
        <v>Futbol Soccer Femenil</v>
      </c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46"/>
      <c r="AJ75" s="13"/>
    </row>
    <row r="76" spans="1:36" ht="2.1" customHeight="1" x14ac:dyDescent="0.25">
      <c r="B76" s="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0"/>
      <c r="T76" s="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0"/>
    </row>
    <row r="77" spans="1:36" ht="13.5" customHeight="1" x14ac:dyDescent="0.25">
      <c r="B77" s="9"/>
      <c r="C77" s="163"/>
      <c r="D77" s="164"/>
      <c r="E77" s="5"/>
      <c r="F77" s="169" t="str">
        <f>VLOOKUP(A73,'BD InterCOABQ '!$A:P,8,FALSE)&amp;" "&amp;VLOOKUP(A73,'BD InterCOABQ '!$A:P,9,FALSE)&amp;" "&amp;VLOOKUP(A73,'BD InterCOABQ '!$A:P,7,FALSE)</f>
        <v xml:space="preserve">  </v>
      </c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1"/>
      <c r="R77" s="10"/>
      <c r="T77" s="9"/>
      <c r="U77" s="163"/>
      <c r="V77" s="164"/>
      <c r="W77" s="5"/>
      <c r="X77" s="169" t="str">
        <f>VLOOKUP(S73,'BD InterCOABQ '!$A:AH,8,FALSE)&amp;" "&amp;VLOOKUP(S73,'BD InterCOABQ '!$A:AH,9,FALSE)&amp;" "&amp;VLOOKUP(S73,'BD InterCOABQ '!$A:AH,7,FALSE)</f>
        <v xml:space="preserve">  </v>
      </c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1"/>
      <c r="AJ77" s="10"/>
    </row>
    <row r="78" spans="1:36" ht="13.5" customHeight="1" x14ac:dyDescent="0.25">
      <c r="B78" s="9"/>
      <c r="C78" s="165"/>
      <c r="D78" s="166"/>
      <c r="E78" s="5"/>
      <c r="F78" s="172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4"/>
      <c r="R78" s="10"/>
      <c r="T78" s="9"/>
      <c r="U78" s="165"/>
      <c r="V78" s="166"/>
      <c r="W78" s="5"/>
      <c r="X78" s="172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4"/>
      <c r="AJ78" s="10"/>
    </row>
    <row r="79" spans="1:36" s="20" customFormat="1" ht="6.6" customHeight="1" x14ac:dyDescent="0.25">
      <c r="A79" s="60"/>
      <c r="B79" s="18"/>
      <c r="C79" s="165"/>
      <c r="D79" s="166"/>
      <c r="E79" s="17"/>
      <c r="F79" s="157" t="s">
        <v>17</v>
      </c>
      <c r="G79" s="157"/>
      <c r="H79" s="157"/>
      <c r="I79" s="157"/>
      <c r="J79" s="157"/>
      <c r="K79" s="43"/>
      <c r="L79" s="157" t="s">
        <v>18</v>
      </c>
      <c r="M79" s="157"/>
      <c r="N79" s="157"/>
      <c r="O79" s="43"/>
      <c r="P79" s="157" t="s">
        <v>4</v>
      </c>
      <c r="Q79" s="157"/>
      <c r="R79" s="24"/>
      <c r="S79" s="55"/>
      <c r="T79" s="18"/>
      <c r="U79" s="165"/>
      <c r="V79" s="166"/>
      <c r="W79" s="17"/>
      <c r="X79" s="157" t="s">
        <v>17</v>
      </c>
      <c r="Y79" s="157"/>
      <c r="Z79" s="157"/>
      <c r="AA79" s="157"/>
      <c r="AB79" s="157"/>
      <c r="AC79" s="43"/>
      <c r="AD79" s="157" t="s">
        <v>18</v>
      </c>
      <c r="AE79" s="157"/>
      <c r="AF79" s="157"/>
      <c r="AG79" s="43"/>
      <c r="AH79" s="157" t="s">
        <v>4</v>
      </c>
      <c r="AI79" s="157"/>
      <c r="AJ79" s="24"/>
    </row>
    <row r="80" spans="1:36" ht="2.4500000000000002" customHeight="1" x14ac:dyDescent="0.25">
      <c r="B80" s="9"/>
      <c r="C80" s="165"/>
      <c r="D80" s="16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0"/>
      <c r="T80" s="9"/>
      <c r="U80" s="165"/>
      <c r="V80" s="166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10"/>
    </row>
    <row r="81" spans="1:36" ht="12.95" customHeight="1" x14ac:dyDescent="0.25">
      <c r="B81" s="9"/>
      <c r="C81" s="165"/>
      <c r="D81" s="166"/>
      <c r="E81" s="5"/>
      <c r="F81" s="158" t="str">
        <f>IF(VLOOKUP(A73,'BD InterCOABQ '!$A:P,11,FALSE)="","",VLOOKUP(A73,'BD InterCOABQ '!$A:P,11,FALSE))</f>
        <v/>
      </c>
      <c r="G81" s="159"/>
      <c r="H81" s="159"/>
      <c r="I81" s="159"/>
      <c r="J81" s="159"/>
      <c r="K81" s="159"/>
      <c r="L81" s="160"/>
      <c r="M81" s="29"/>
      <c r="N81" s="161" t="str">
        <f>IF(VLOOKUP(A73,'BD InterCOABQ '!$A:P,10,FALSE)="","",VLOOKUP(A73,'BD InterCOABQ '!$A:P,10,FALSE))</f>
        <v/>
      </c>
      <c r="O81" s="161"/>
      <c r="P81" s="161"/>
      <c r="Q81" s="161"/>
      <c r="R81" s="10"/>
      <c r="T81" s="9"/>
      <c r="U81" s="165"/>
      <c r="V81" s="166"/>
      <c r="W81" s="5"/>
      <c r="X81" s="158" t="str">
        <f>IF(VLOOKUP(S73,'BD InterCOABQ '!$A:AH,11,FALSE)="","",VLOOKUP(S73,'BD InterCOABQ '!$A:AH,11,FALSE))</f>
        <v/>
      </c>
      <c r="Y81" s="159"/>
      <c r="Z81" s="159"/>
      <c r="AA81" s="159"/>
      <c r="AB81" s="159"/>
      <c r="AC81" s="159"/>
      <c r="AD81" s="160"/>
      <c r="AE81" s="29"/>
      <c r="AF81" s="161" t="str">
        <f>IF(VLOOKUP(S73,'BD InterCOABQ '!$A:AH,10,FALSE)="","",VLOOKUP(S73,'BD InterCOABQ '!$A:AH,10,FALSE))</f>
        <v/>
      </c>
      <c r="AG81" s="161"/>
      <c r="AH81" s="161"/>
      <c r="AI81" s="161"/>
      <c r="AJ81" s="10"/>
    </row>
    <row r="82" spans="1:36" ht="0.95" customHeight="1" x14ac:dyDescent="0.25">
      <c r="B82" s="9"/>
      <c r="C82" s="165"/>
      <c r="D82" s="166"/>
      <c r="E82" s="5"/>
      <c r="F82" s="5"/>
      <c r="G82" s="5"/>
      <c r="H82" s="5"/>
      <c r="I82" s="5"/>
      <c r="J82" s="5"/>
      <c r="K82" s="5"/>
      <c r="L82" s="4"/>
      <c r="M82" s="4"/>
      <c r="N82" s="4"/>
      <c r="O82" s="4"/>
      <c r="P82" s="4"/>
      <c r="Q82" s="4"/>
      <c r="R82" s="10"/>
      <c r="T82" s="9"/>
      <c r="U82" s="165"/>
      <c r="V82" s="166"/>
      <c r="W82" s="5"/>
      <c r="X82" s="5"/>
      <c r="Y82" s="5"/>
      <c r="Z82" s="5"/>
      <c r="AA82" s="5"/>
      <c r="AB82" s="5"/>
      <c r="AC82" s="5"/>
      <c r="AD82" s="4"/>
      <c r="AE82" s="4"/>
      <c r="AF82" s="4"/>
      <c r="AG82" s="4"/>
      <c r="AH82" s="4"/>
      <c r="AI82" s="4"/>
      <c r="AJ82" s="10"/>
    </row>
    <row r="83" spans="1:36" s="3" customFormat="1" ht="6.6" customHeight="1" x14ac:dyDescent="0.2">
      <c r="A83" s="57"/>
      <c r="B83" s="11"/>
      <c r="C83" s="165"/>
      <c r="D83" s="166"/>
      <c r="E83" s="12"/>
      <c r="F83" s="157" t="s">
        <v>0</v>
      </c>
      <c r="G83" s="157"/>
      <c r="H83" s="157"/>
      <c r="I83" s="157"/>
      <c r="J83" s="157"/>
      <c r="K83" s="157"/>
      <c r="L83" s="157"/>
      <c r="M83" s="28"/>
      <c r="N83" s="157" t="s">
        <v>9</v>
      </c>
      <c r="O83" s="157"/>
      <c r="P83" s="157"/>
      <c r="Q83" s="157"/>
      <c r="R83" s="13"/>
      <c r="S83" s="54"/>
      <c r="T83" s="11"/>
      <c r="U83" s="165"/>
      <c r="V83" s="166"/>
      <c r="W83" s="12"/>
      <c r="X83" s="157" t="s">
        <v>0</v>
      </c>
      <c r="Y83" s="157"/>
      <c r="Z83" s="157"/>
      <c r="AA83" s="157"/>
      <c r="AB83" s="157"/>
      <c r="AC83" s="157"/>
      <c r="AD83" s="157"/>
      <c r="AE83" s="28"/>
      <c r="AF83" s="157" t="s">
        <v>9</v>
      </c>
      <c r="AG83" s="157"/>
      <c r="AH83" s="157"/>
      <c r="AI83" s="157"/>
      <c r="AJ83" s="13"/>
    </row>
    <row r="84" spans="1:36" ht="0.95" customHeight="1" x14ac:dyDescent="0.25">
      <c r="B84" s="9"/>
      <c r="C84" s="165"/>
      <c r="D84" s="166"/>
      <c r="E84" s="5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10"/>
      <c r="T84" s="9"/>
      <c r="U84" s="165"/>
      <c r="V84" s="166"/>
      <c r="W84" s="5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10"/>
    </row>
    <row r="85" spans="1:36" ht="12.6" customHeight="1" x14ac:dyDescent="0.25">
      <c r="B85" s="9"/>
      <c r="C85" s="165"/>
      <c r="D85" s="166"/>
      <c r="E85" s="5"/>
      <c r="F85" s="181" t="str">
        <f>IF(VLOOKUP(A73,'BD InterCOABQ '!$A:P,14,FALSE)="","",VLOOKUP(A73,'BD InterCOABQ '!$A:P,14,FALSE))</f>
        <v/>
      </c>
      <c r="G85" s="181"/>
      <c r="H85" s="181"/>
      <c r="I85" s="181"/>
      <c r="J85" s="181"/>
      <c r="K85" s="5"/>
      <c r="L85" s="181" t="str">
        <f>IF(VLOOKUP(A73,'BD InterCOABQ '!$A:P,13,FALSE)="","",VLOOKUP(A73,'BD InterCOABQ '!$A:P,13,FALSE))</f>
        <v/>
      </c>
      <c r="M85" s="181"/>
      <c r="N85" s="181"/>
      <c r="O85" s="4"/>
      <c r="P85" s="181" t="str">
        <f>IF(VLOOKUP(A73,'BD InterCOABQ '!$A:P,15,FALSE)="","",VLOOKUP(A73,'BD InterCOABQ '!$A:P,15,FALSE))</f>
        <v/>
      </c>
      <c r="Q85" s="181"/>
      <c r="R85" s="10"/>
      <c r="T85" s="9"/>
      <c r="U85" s="165"/>
      <c r="V85" s="166"/>
      <c r="W85" s="5"/>
      <c r="X85" s="181" t="str">
        <f>IF(VLOOKUP(S73,'BD InterCOABQ '!$A:AH,14,FALSE)="","",VLOOKUP(S73,'BD InterCOABQ '!$A:AH,14,FALSE))</f>
        <v/>
      </c>
      <c r="Y85" s="181"/>
      <c r="Z85" s="181"/>
      <c r="AA85" s="181"/>
      <c r="AB85" s="181"/>
      <c r="AC85" s="5"/>
      <c r="AD85" s="181" t="str">
        <f>IF(VLOOKUP(S73,'BD InterCOABQ '!$A:AH,13,FALSE)="","",VLOOKUP(S73,'BD InterCOABQ '!$A:AH,13,FALSE))</f>
        <v/>
      </c>
      <c r="AE85" s="181"/>
      <c r="AF85" s="181"/>
      <c r="AG85" s="4"/>
      <c r="AH85" s="181" t="str">
        <f>IF(VLOOKUP(S73,'BD InterCOABQ '!$A:AH,15,FALSE)="","",VLOOKUP(S73,'BD InterCOABQ '!$A:AH,15,FALSE))</f>
        <v/>
      </c>
      <c r="AI85" s="181"/>
      <c r="AJ85" s="10"/>
    </row>
    <row r="86" spans="1:36" ht="1.5" customHeight="1" x14ac:dyDescent="0.25">
      <c r="B86" s="9"/>
      <c r="C86" s="165"/>
      <c r="D86" s="166"/>
      <c r="E86" s="5"/>
      <c r="F86" s="4"/>
      <c r="G86" s="4"/>
      <c r="H86" s="4"/>
      <c r="I86" s="5"/>
      <c r="J86" s="5"/>
      <c r="K86" s="5"/>
      <c r="L86" s="4"/>
      <c r="M86" s="4"/>
      <c r="N86" s="4"/>
      <c r="O86" s="4"/>
      <c r="P86" s="4"/>
      <c r="Q86" s="4"/>
      <c r="R86" s="10"/>
      <c r="T86" s="9"/>
      <c r="U86" s="165"/>
      <c r="V86" s="166"/>
      <c r="W86" s="5"/>
      <c r="X86" s="4"/>
      <c r="Y86" s="4"/>
      <c r="Z86" s="4"/>
      <c r="AA86" s="5"/>
      <c r="AB86" s="5"/>
      <c r="AC86" s="5"/>
      <c r="AD86" s="4"/>
      <c r="AE86" s="4"/>
      <c r="AF86" s="4"/>
      <c r="AG86" s="4"/>
      <c r="AH86" s="4"/>
      <c r="AI86" s="4"/>
      <c r="AJ86" s="10"/>
    </row>
    <row r="87" spans="1:36" s="21" customFormat="1" ht="6.6" customHeight="1" x14ac:dyDescent="0.25">
      <c r="A87" s="61"/>
      <c r="B87" s="25"/>
      <c r="C87" s="165"/>
      <c r="D87" s="166"/>
      <c r="E87" s="22"/>
      <c r="F87" s="157" t="s">
        <v>89</v>
      </c>
      <c r="G87" s="157"/>
      <c r="H87" s="157"/>
      <c r="I87" s="157"/>
      <c r="J87" s="157"/>
      <c r="K87" s="43"/>
      <c r="L87" s="157" t="s">
        <v>19</v>
      </c>
      <c r="M87" s="157"/>
      <c r="N87" s="157"/>
      <c r="O87" s="43"/>
      <c r="P87" s="157" t="s">
        <v>10</v>
      </c>
      <c r="Q87" s="157"/>
      <c r="R87" s="26"/>
      <c r="S87" s="56"/>
      <c r="T87" s="25"/>
      <c r="U87" s="165"/>
      <c r="V87" s="166"/>
      <c r="W87" s="22"/>
      <c r="X87" s="157" t="s">
        <v>89</v>
      </c>
      <c r="Y87" s="157"/>
      <c r="Z87" s="157"/>
      <c r="AA87" s="157"/>
      <c r="AB87" s="157"/>
      <c r="AC87" s="43"/>
      <c r="AD87" s="157" t="s">
        <v>19</v>
      </c>
      <c r="AE87" s="157"/>
      <c r="AF87" s="157"/>
      <c r="AG87" s="43"/>
      <c r="AH87" s="157" t="s">
        <v>10</v>
      </c>
      <c r="AI87" s="157"/>
      <c r="AJ87" s="26"/>
    </row>
    <row r="88" spans="1:36" ht="5.0999999999999996" customHeight="1" x14ac:dyDescent="0.25">
      <c r="B88" s="9"/>
      <c r="C88" s="165"/>
      <c r="D88" s="16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0"/>
      <c r="T88" s="9"/>
      <c r="U88" s="165"/>
      <c r="V88" s="166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10"/>
    </row>
    <row r="89" spans="1:36" ht="6.6" customHeight="1" x14ac:dyDescent="0.25">
      <c r="B89" s="9"/>
      <c r="C89" s="167"/>
      <c r="D89" s="168"/>
      <c r="E89" s="27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0"/>
      <c r="T89" s="9"/>
      <c r="U89" s="167"/>
      <c r="V89" s="168"/>
      <c r="W89" s="27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0"/>
    </row>
    <row r="90" spans="1:36" ht="0.95" customHeight="1" x14ac:dyDescent="0.25">
      <c r="B90" s="9"/>
      <c r="C90" s="4"/>
      <c r="D90" s="4"/>
      <c r="E90" s="27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0"/>
      <c r="T90" s="9"/>
      <c r="U90" s="4"/>
      <c r="V90" s="4"/>
      <c r="W90" s="27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0"/>
    </row>
    <row r="91" spans="1:36" ht="18" customHeight="1" x14ac:dyDescent="0.25">
      <c r="B91" s="9"/>
      <c r="C91" s="183" t="str">
        <f>IF(VLOOKUP(A73,'BD InterCOABQ '!$A:P,12,FALSE)="","",VLOOKUP(A73,'BD InterCOABQ '!$A:P,12,FALSE))</f>
        <v/>
      </c>
      <c r="D91" s="184"/>
      <c r="E91" s="4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0"/>
      <c r="T91" s="9"/>
      <c r="U91" s="183" t="str">
        <f>IF(VLOOKUP(S73,'BD InterCOABQ '!$A:AH,12,FALSE)="","",VLOOKUP(S73,'BD InterCOABQ '!$A:AH,12,FALSE))</f>
        <v/>
      </c>
      <c r="V91" s="184"/>
      <c r="W91" s="4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0"/>
    </row>
    <row r="92" spans="1:36" ht="5.45" customHeight="1" x14ac:dyDescent="0.25">
      <c r="B92" s="14"/>
      <c r="C92" s="185" t="s">
        <v>7</v>
      </c>
      <c r="D92" s="185"/>
      <c r="E92" s="15"/>
      <c r="F92" s="185" t="s">
        <v>20</v>
      </c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6"/>
      <c r="T92" s="14"/>
      <c r="U92" s="185" t="s">
        <v>7</v>
      </c>
      <c r="V92" s="185"/>
      <c r="W92" s="15"/>
      <c r="X92" s="185" t="s">
        <v>20</v>
      </c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6"/>
    </row>
    <row r="93" spans="1:36" ht="9" customHeight="1" x14ac:dyDescent="0.25"/>
    <row r="94" spans="1:36" s="1" customFormat="1" ht="2.4500000000000002" customHeight="1" x14ac:dyDescent="0.25">
      <c r="A94" s="58"/>
      <c r="B94" s="6">
        <v>9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8"/>
      <c r="S94" s="52"/>
      <c r="T94" s="6">
        <v>10</v>
      </c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8"/>
    </row>
    <row r="95" spans="1:36" ht="13.5" customHeight="1" x14ac:dyDescent="0.25">
      <c r="A95" s="57" t="str">
        <f>9&amp;AL$1</f>
        <v>9FF</v>
      </c>
      <c r="B95" s="9"/>
      <c r="C95" s="5"/>
      <c r="D95" s="156" t="s">
        <v>108</v>
      </c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44"/>
      <c r="R95" s="10"/>
      <c r="S95" s="53" t="str">
        <f>10&amp;$AL$1</f>
        <v>10FF</v>
      </c>
      <c r="T95" s="9"/>
      <c r="U95" s="5"/>
      <c r="V95" s="156" t="s">
        <v>108</v>
      </c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44"/>
      <c r="AJ95" s="10"/>
    </row>
    <row r="96" spans="1:36" ht="9.9499999999999993" customHeight="1" x14ac:dyDescent="0.25">
      <c r="B96" s="9"/>
      <c r="D96" s="156" t="str">
        <f>$B$3</f>
        <v>Plantel 2 Amealco</v>
      </c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45"/>
      <c r="R96" s="10"/>
      <c r="T96" s="9"/>
      <c r="V96" s="156" t="str">
        <f>$B$3</f>
        <v>Plantel 2 Amealco</v>
      </c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45"/>
      <c r="AJ96" s="10"/>
    </row>
    <row r="97" spans="1:36" s="3" customFormat="1" ht="9.6" customHeight="1" x14ac:dyDescent="0.2">
      <c r="A97" s="57"/>
      <c r="B97" s="11"/>
      <c r="D97" s="162" t="str">
        <f>$B$4</f>
        <v>Futbol Soccer Femenil</v>
      </c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46"/>
      <c r="R97" s="13"/>
      <c r="S97" s="54"/>
      <c r="T97" s="11"/>
      <c r="V97" s="162" t="str">
        <f>$B$4</f>
        <v>Futbol Soccer Femenil</v>
      </c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46"/>
      <c r="AJ97" s="13"/>
    </row>
    <row r="98" spans="1:36" ht="2.1" customHeight="1" x14ac:dyDescent="0.25">
      <c r="B98" s="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0"/>
      <c r="T98" s="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0"/>
    </row>
    <row r="99" spans="1:36" ht="13.5" customHeight="1" x14ac:dyDescent="0.25">
      <c r="B99" s="9"/>
      <c r="C99" s="163"/>
      <c r="D99" s="164"/>
      <c r="E99" s="5"/>
      <c r="F99" s="169" t="str">
        <f>VLOOKUP(A95,'BD InterCOABQ '!$A:P,8,FALSE)&amp;" "&amp;VLOOKUP(A95,'BD InterCOABQ '!$A:P,9,FALSE)&amp;" "&amp;VLOOKUP(A95,'BD InterCOABQ '!$A:P,7,FALSE)</f>
        <v xml:space="preserve">  </v>
      </c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1"/>
      <c r="R99" s="10"/>
      <c r="T99" s="9"/>
      <c r="U99" s="163"/>
      <c r="V99" s="164"/>
      <c r="W99" s="5"/>
      <c r="X99" s="169" t="str">
        <f>VLOOKUP(S95,'BD InterCOABQ '!$A:AH,8,FALSE)&amp;" "&amp;VLOOKUP(S95,'BD InterCOABQ '!$A:AH,9,FALSE)&amp;" "&amp;VLOOKUP(S95,'BD InterCOABQ '!$A:AH,7,FALSE)</f>
        <v xml:space="preserve">  </v>
      </c>
      <c r="Y99" s="170"/>
      <c r="Z99" s="170"/>
      <c r="AA99" s="170"/>
      <c r="AB99" s="170"/>
      <c r="AC99" s="170"/>
      <c r="AD99" s="170"/>
      <c r="AE99" s="170"/>
      <c r="AF99" s="170"/>
      <c r="AG99" s="170"/>
      <c r="AH99" s="170"/>
      <c r="AI99" s="171"/>
      <c r="AJ99" s="10"/>
    </row>
    <row r="100" spans="1:36" ht="13.5" customHeight="1" x14ac:dyDescent="0.25">
      <c r="B100" s="9"/>
      <c r="C100" s="165"/>
      <c r="D100" s="166"/>
      <c r="E100" s="5"/>
      <c r="F100" s="172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4"/>
      <c r="R100" s="10"/>
      <c r="T100" s="9"/>
      <c r="U100" s="165"/>
      <c r="V100" s="166"/>
      <c r="W100" s="5"/>
      <c r="X100" s="172"/>
      <c r="Y100" s="173"/>
      <c r="Z100" s="173"/>
      <c r="AA100" s="173"/>
      <c r="AB100" s="173"/>
      <c r="AC100" s="173"/>
      <c r="AD100" s="173"/>
      <c r="AE100" s="173"/>
      <c r="AF100" s="173"/>
      <c r="AG100" s="173"/>
      <c r="AH100" s="173"/>
      <c r="AI100" s="174"/>
      <c r="AJ100" s="10"/>
    </row>
    <row r="101" spans="1:36" s="20" customFormat="1" ht="6.6" customHeight="1" x14ac:dyDescent="0.25">
      <c r="A101" s="60"/>
      <c r="B101" s="18"/>
      <c r="C101" s="165"/>
      <c r="D101" s="166"/>
      <c r="E101" s="17"/>
      <c r="F101" s="157" t="s">
        <v>17</v>
      </c>
      <c r="G101" s="157"/>
      <c r="H101" s="157"/>
      <c r="I101" s="157"/>
      <c r="J101" s="157"/>
      <c r="K101" s="43"/>
      <c r="L101" s="157" t="s">
        <v>18</v>
      </c>
      <c r="M101" s="157"/>
      <c r="N101" s="157"/>
      <c r="O101" s="43"/>
      <c r="P101" s="157" t="s">
        <v>4</v>
      </c>
      <c r="Q101" s="157"/>
      <c r="R101" s="24"/>
      <c r="S101" s="55"/>
      <c r="T101" s="18"/>
      <c r="U101" s="165"/>
      <c r="V101" s="166"/>
      <c r="W101" s="17"/>
      <c r="X101" s="157" t="s">
        <v>17</v>
      </c>
      <c r="Y101" s="157"/>
      <c r="Z101" s="157"/>
      <c r="AA101" s="157"/>
      <c r="AB101" s="157"/>
      <c r="AC101" s="43"/>
      <c r="AD101" s="157" t="s">
        <v>18</v>
      </c>
      <c r="AE101" s="157"/>
      <c r="AF101" s="157"/>
      <c r="AG101" s="43"/>
      <c r="AH101" s="157" t="s">
        <v>4</v>
      </c>
      <c r="AI101" s="157"/>
      <c r="AJ101" s="24"/>
    </row>
    <row r="102" spans="1:36" ht="2.4500000000000002" customHeight="1" x14ac:dyDescent="0.25">
      <c r="B102" s="9"/>
      <c r="C102" s="165"/>
      <c r="D102" s="16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10"/>
      <c r="T102" s="9"/>
      <c r="U102" s="165"/>
      <c r="V102" s="166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10"/>
    </row>
    <row r="103" spans="1:36" ht="12.95" customHeight="1" x14ac:dyDescent="0.25">
      <c r="B103" s="9"/>
      <c r="C103" s="165"/>
      <c r="D103" s="166"/>
      <c r="E103" s="5"/>
      <c r="F103" s="158" t="str">
        <f>IF(VLOOKUP(A95,'BD InterCOABQ '!$A:P,11,FALSE)="","",VLOOKUP(A95,'BD InterCOABQ '!$A:P,11,FALSE))</f>
        <v/>
      </c>
      <c r="G103" s="159"/>
      <c r="H103" s="159"/>
      <c r="I103" s="159"/>
      <c r="J103" s="159"/>
      <c r="K103" s="159"/>
      <c r="L103" s="160"/>
      <c r="M103" s="29"/>
      <c r="N103" s="161" t="str">
        <f>IF(VLOOKUP(A95,'BD InterCOABQ '!$A:P,10,FALSE)="","",VLOOKUP(A95,'BD InterCOABQ '!$A:P,10,FALSE))</f>
        <v/>
      </c>
      <c r="O103" s="161"/>
      <c r="P103" s="161"/>
      <c r="Q103" s="161"/>
      <c r="R103" s="10"/>
      <c r="T103" s="9"/>
      <c r="U103" s="165"/>
      <c r="V103" s="166"/>
      <c r="W103" s="5"/>
      <c r="X103" s="158" t="str">
        <f>IF(VLOOKUP(S95,'BD InterCOABQ '!$A:AH,11,FALSE)="","",VLOOKUP(S95,'BD InterCOABQ '!$A:AH,11,FALSE))</f>
        <v/>
      </c>
      <c r="Y103" s="159"/>
      <c r="Z103" s="159"/>
      <c r="AA103" s="159"/>
      <c r="AB103" s="159"/>
      <c r="AC103" s="159"/>
      <c r="AD103" s="160"/>
      <c r="AE103" s="29"/>
      <c r="AF103" s="161" t="str">
        <f>IF(VLOOKUP(S95,'BD InterCOABQ '!$A:AH,10,FALSE)="","",VLOOKUP(S95,'BD InterCOABQ '!$A:AH,10,FALSE))</f>
        <v/>
      </c>
      <c r="AG103" s="161"/>
      <c r="AH103" s="161"/>
      <c r="AI103" s="161"/>
      <c r="AJ103" s="10"/>
    </row>
    <row r="104" spans="1:36" ht="0.95" customHeight="1" x14ac:dyDescent="0.25">
      <c r="B104" s="9"/>
      <c r="C104" s="165"/>
      <c r="D104" s="166"/>
      <c r="E104" s="5"/>
      <c r="F104" s="5"/>
      <c r="G104" s="5"/>
      <c r="H104" s="5"/>
      <c r="I104" s="5"/>
      <c r="J104" s="5"/>
      <c r="K104" s="5"/>
      <c r="L104" s="4"/>
      <c r="M104" s="4"/>
      <c r="N104" s="4"/>
      <c r="O104" s="4"/>
      <c r="P104" s="4"/>
      <c r="Q104" s="4"/>
      <c r="R104" s="10"/>
      <c r="T104" s="9"/>
      <c r="U104" s="165"/>
      <c r="V104" s="166"/>
      <c r="W104" s="5"/>
      <c r="X104" s="5"/>
      <c r="Y104" s="5"/>
      <c r="Z104" s="5"/>
      <c r="AA104" s="5"/>
      <c r="AB104" s="5"/>
      <c r="AC104" s="5"/>
      <c r="AD104" s="4"/>
      <c r="AE104" s="4"/>
      <c r="AF104" s="4"/>
      <c r="AG104" s="4"/>
      <c r="AH104" s="4"/>
      <c r="AI104" s="4"/>
      <c r="AJ104" s="10"/>
    </row>
    <row r="105" spans="1:36" s="3" customFormat="1" ht="6.6" customHeight="1" x14ac:dyDescent="0.2">
      <c r="A105" s="57"/>
      <c r="B105" s="11"/>
      <c r="C105" s="165"/>
      <c r="D105" s="166"/>
      <c r="E105" s="12"/>
      <c r="F105" s="157" t="s">
        <v>0</v>
      </c>
      <c r="G105" s="157"/>
      <c r="H105" s="157"/>
      <c r="I105" s="157"/>
      <c r="J105" s="157"/>
      <c r="K105" s="157"/>
      <c r="L105" s="157"/>
      <c r="M105" s="28"/>
      <c r="N105" s="157" t="s">
        <v>9</v>
      </c>
      <c r="O105" s="157"/>
      <c r="P105" s="157"/>
      <c r="Q105" s="157"/>
      <c r="R105" s="13"/>
      <c r="S105" s="54"/>
      <c r="T105" s="11"/>
      <c r="U105" s="165"/>
      <c r="V105" s="166"/>
      <c r="W105" s="12"/>
      <c r="X105" s="157" t="s">
        <v>0</v>
      </c>
      <c r="Y105" s="157"/>
      <c r="Z105" s="157"/>
      <c r="AA105" s="157"/>
      <c r="AB105" s="157"/>
      <c r="AC105" s="157"/>
      <c r="AD105" s="157"/>
      <c r="AE105" s="28"/>
      <c r="AF105" s="157" t="s">
        <v>9</v>
      </c>
      <c r="AG105" s="157"/>
      <c r="AH105" s="157"/>
      <c r="AI105" s="157"/>
      <c r="AJ105" s="13"/>
    </row>
    <row r="106" spans="1:36" ht="0.95" customHeight="1" x14ac:dyDescent="0.25">
      <c r="B106" s="9"/>
      <c r="C106" s="165"/>
      <c r="D106" s="166"/>
      <c r="E106" s="5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10"/>
      <c r="T106" s="9"/>
      <c r="U106" s="165"/>
      <c r="V106" s="166"/>
      <c r="W106" s="5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10"/>
    </row>
    <row r="107" spans="1:36" ht="12.6" customHeight="1" x14ac:dyDescent="0.25">
      <c r="B107" s="9"/>
      <c r="C107" s="165"/>
      <c r="D107" s="166"/>
      <c r="E107" s="5"/>
      <c r="F107" s="181" t="str">
        <f>IF(VLOOKUP(A95,'BD InterCOABQ '!$A:P,14,FALSE)="","",VLOOKUP(A95,'BD InterCOABQ '!$A:P,14,FALSE))</f>
        <v/>
      </c>
      <c r="G107" s="181"/>
      <c r="H107" s="181"/>
      <c r="I107" s="181"/>
      <c r="J107" s="181"/>
      <c r="K107" s="5"/>
      <c r="L107" s="181" t="str">
        <f>IF(VLOOKUP(A95,'BD InterCOABQ '!$A:P,13,FALSE)="","",VLOOKUP(A95,'BD InterCOABQ '!$A:P,13,FALSE))</f>
        <v/>
      </c>
      <c r="M107" s="181"/>
      <c r="N107" s="181"/>
      <c r="O107" s="4"/>
      <c r="P107" s="181" t="str">
        <f>IF(VLOOKUP(A95,'BD InterCOABQ '!$A:P,15,FALSE)="","",VLOOKUP(A95,'BD InterCOABQ '!$A:P,15,FALSE))</f>
        <v/>
      </c>
      <c r="Q107" s="181"/>
      <c r="R107" s="10"/>
      <c r="T107" s="9"/>
      <c r="U107" s="165"/>
      <c r="V107" s="166"/>
      <c r="W107" s="5"/>
      <c r="X107" s="181" t="str">
        <f>IF(VLOOKUP(S95,'BD InterCOABQ '!$A:AH,14,FALSE)="","",VLOOKUP(S95,'BD InterCOABQ '!$A:AH,14,FALSE))</f>
        <v/>
      </c>
      <c r="Y107" s="181"/>
      <c r="Z107" s="181"/>
      <c r="AA107" s="181"/>
      <c r="AB107" s="181"/>
      <c r="AC107" s="5"/>
      <c r="AD107" s="181" t="str">
        <f>IF(VLOOKUP(S95,'BD InterCOABQ '!$A:AH,13,FALSE)="","",VLOOKUP(S95,'BD InterCOABQ '!$A:AH,13,FALSE))</f>
        <v/>
      </c>
      <c r="AE107" s="181"/>
      <c r="AF107" s="181"/>
      <c r="AG107" s="4"/>
      <c r="AH107" s="181" t="str">
        <f>IF(VLOOKUP(S95,'BD InterCOABQ '!$A:AH,15,FALSE)="","",VLOOKUP(S95,'BD InterCOABQ '!$A:AH,15,FALSE))</f>
        <v/>
      </c>
      <c r="AI107" s="181"/>
      <c r="AJ107" s="10"/>
    </row>
    <row r="108" spans="1:36" ht="1.5" customHeight="1" x14ac:dyDescent="0.25">
      <c r="B108" s="9"/>
      <c r="C108" s="165"/>
      <c r="D108" s="166"/>
      <c r="E108" s="5"/>
      <c r="F108" s="4"/>
      <c r="G108" s="4"/>
      <c r="H108" s="4"/>
      <c r="I108" s="5"/>
      <c r="J108" s="5"/>
      <c r="K108" s="5"/>
      <c r="L108" s="4"/>
      <c r="M108" s="4"/>
      <c r="N108" s="4"/>
      <c r="O108" s="4"/>
      <c r="P108" s="4"/>
      <c r="Q108" s="4"/>
      <c r="R108" s="10"/>
      <c r="T108" s="9"/>
      <c r="U108" s="165"/>
      <c r="V108" s="166"/>
      <c r="W108" s="5"/>
      <c r="X108" s="4"/>
      <c r="Y108" s="4"/>
      <c r="Z108" s="4"/>
      <c r="AA108" s="5"/>
      <c r="AB108" s="5"/>
      <c r="AC108" s="5"/>
      <c r="AD108" s="4"/>
      <c r="AE108" s="4"/>
      <c r="AF108" s="4"/>
      <c r="AG108" s="4"/>
      <c r="AH108" s="4"/>
      <c r="AI108" s="4"/>
      <c r="AJ108" s="10"/>
    </row>
    <row r="109" spans="1:36" s="21" customFormat="1" ht="6.6" customHeight="1" x14ac:dyDescent="0.25">
      <c r="A109" s="61"/>
      <c r="B109" s="25"/>
      <c r="C109" s="165"/>
      <c r="D109" s="166"/>
      <c r="E109" s="22"/>
      <c r="F109" s="157" t="s">
        <v>89</v>
      </c>
      <c r="G109" s="157"/>
      <c r="H109" s="157"/>
      <c r="I109" s="157"/>
      <c r="J109" s="157"/>
      <c r="K109" s="43"/>
      <c r="L109" s="157" t="s">
        <v>19</v>
      </c>
      <c r="M109" s="157"/>
      <c r="N109" s="157"/>
      <c r="O109" s="43"/>
      <c r="P109" s="157" t="s">
        <v>10</v>
      </c>
      <c r="Q109" s="157"/>
      <c r="R109" s="26"/>
      <c r="S109" s="56"/>
      <c r="T109" s="25"/>
      <c r="U109" s="165"/>
      <c r="V109" s="166"/>
      <c r="W109" s="22"/>
      <c r="X109" s="157" t="s">
        <v>89</v>
      </c>
      <c r="Y109" s="157"/>
      <c r="Z109" s="157"/>
      <c r="AA109" s="157"/>
      <c r="AB109" s="157"/>
      <c r="AC109" s="43"/>
      <c r="AD109" s="157" t="s">
        <v>19</v>
      </c>
      <c r="AE109" s="157"/>
      <c r="AF109" s="157"/>
      <c r="AG109" s="43"/>
      <c r="AH109" s="157" t="s">
        <v>10</v>
      </c>
      <c r="AI109" s="157"/>
      <c r="AJ109" s="26"/>
    </row>
    <row r="110" spans="1:36" ht="5.0999999999999996" customHeight="1" x14ac:dyDescent="0.25">
      <c r="B110" s="9"/>
      <c r="C110" s="165"/>
      <c r="D110" s="16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10"/>
      <c r="T110" s="9"/>
      <c r="U110" s="165"/>
      <c r="V110" s="166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10"/>
    </row>
    <row r="111" spans="1:36" ht="6.6" customHeight="1" x14ac:dyDescent="0.25">
      <c r="B111" s="9"/>
      <c r="C111" s="167"/>
      <c r="D111" s="168"/>
      <c r="E111" s="27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0"/>
      <c r="T111" s="9"/>
      <c r="U111" s="167"/>
      <c r="V111" s="168"/>
      <c r="W111" s="27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0"/>
    </row>
    <row r="112" spans="1:36" ht="0.95" customHeight="1" x14ac:dyDescent="0.25">
      <c r="B112" s="9"/>
      <c r="C112" s="4"/>
      <c r="D112" s="4"/>
      <c r="E112" s="27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0"/>
      <c r="T112" s="9"/>
      <c r="U112" s="4"/>
      <c r="V112" s="4"/>
      <c r="W112" s="27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0"/>
    </row>
    <row r="113" spans="1:36" ht="18" customHeight="1" x14ac:dyDescent="0.25">
      <c r="B113" s="9"/>
      <c r="C113" s="183" t="str">
        <f>IF(VLOOKUP(A95,'BD InterCOABQ '!$A:P,12,FALSE)="","",VLOOKUP(A95,'BD InterCOABQ '!$A:P,12,FALSE))</f>
        <v/>
      </c>
      <c r="D113" s="184"/>
      <c r="E113" s="4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0"/>
      <c r="T113" s="9"/>
      <c r="U113" s="183" t="str">
        <f>IF(VLOOKUP(S95,'BD InterCOABQ '!$A:AH,12,FALSE)="","",VLOOKUP(S95,'BD InterCOABQ '!$A:AH,12,FALSE))</f>
        <v/>
      </c>
      <c r="V113" s="184"/>
      <c r="W113" s="4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0"/>
    </row>
    <row r="114" spans="1:36" ht="5.45" customHeight="1" x14ac:dyDescent="0.25">
      <c r="B114" s="14"/>
      <c r="C114" s="185" t="s">
        <v>7</v>
      </c>
      <c r="D114" s="185"/>
      <c r="E114" s="15"/>
      <c r="F114" s="185" t="s">
        <v>20</v>
      </c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6"/>
      <c r="T114" s="14"/>
      <c r="U114" s="185" t="s">
        <v>7</v>
      </c>
      <c r="V114" s="185"/>
      <c r="W114" s="15"/>
      <c r="X114" s="185" t="s">
        <v>20</v>
      </c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6"/>
    </row>
    <row r="115" spans="1:36" ht="9" customHeight="1" x14ac:dyDescent="0.25"/>
    <row r="116" spans="1:36" s="1" customFormat="1" ht="2.4500000000000002" customHeight="1" x14ac:dyDescent="0.25">
      <c r="A116" s="58"/>
      <c r="B116" s="6">
        <v>11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8"/>
      <c r="S116" s="52"/>
      <c r="T116" s="6">
        <v>12</v>
      </c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8"/>
    </row>
    <row r="117" spans="1:36" ht="13.5" customHeight="1" x14ac:dyDescent="0.25">
      <c r="A117" s="57" t="str">
        <f>11&amp;AL$1</f>
        <v>11FF</v>
      </c>
      <c r="B117" s="9"/>
      <c r="C117" s="5"/>
      <c r="D117" s="156" t="s">
        <v>108</v>
      </c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44"/>
      <c r="R117" s="10"/>
      <c r="S117" s="53" t="str">
        <f>12&amp;$AL$1</f>
        <v>12FF</v>
      </c>
      <c r="T117" s="9"/>
      <c r="U117" s="5"/>
      <c r="V117" s="156" t="s">
        <v>108</v>
      </c>
      <c r="W117" s="156"/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6"/>
      <c r="AH117" s="156"/>
      <c r="AI117" s="44"/>
      <c r="AJ117" s="10"/>
    </row>
    <row r="118" spans="1:36" ht="9.9499999999999993" customHeight="1" x14ac:dyDescent="0.25">
      <c r="B118" s="9"/>
      <c r="D118" s="156" t="str">
        <f>$B$3</f>
        <v>Plantel 2 Amealco</v>
      </c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45"/>
      <c r="R118" s="10"/>
      <c r="T118" s="9"/>
      <c r="V118" s="156" t="str">
        <f>$B$3</f>
        <v>Plantel 2 Amealco</v>
      </c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45"/>
      <c r="AJ118" s="10"/>
    </row>
    <row r="119" spans="1:36" s="3" customFormat="1" ht="9.6" customHeight="1" x14ac:dyDescent="0.2">
      <c r="A119" s="57"/>
      <c r="B119" s="11"/>
      <c r="D119" s="162" t="str">
        <f>$B$4</f>
        <v>Futbol Soccer Femenil</v>
      </c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46"/>
      <c r="R119" s="13"/>
      <c r="S119" s="54"/>
      <c r="T119" s="11"/>
      <c r="V119" s="162" t="str">
        <f>$B$4</f>
        <v>Futbol Soccer Femenil</v>
      </c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46"/>
      <c r="AJ119" s="13"/>
    </row>
    <row r="120" spans="1:36" ht="2.1" customHeight="1" x14ac:dyDescent="0.25">
      <c r="B120" s="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0"/>
      <c r="T120" s="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0"/>
    </row>
    <row r="121" spans="1:36" ht="13.5" customHeight="1" x14ac:dyDescent="0.25">
      <c r="B121" s="9"/>
      <c r="C121" s="163"/>
      <c r="D121" s="164"/>
      <c r="E121" s="5"/>
      <c r="F121" s="169" t="str">
        <f>VLOOKUP(A117,'BD InterCOABQ '!$A:P,8,FALSE)&amp;" "&amp;VLOOKUP(A117,'BD InterCOABQ '!$A:P,9,FALSE)&amp;" "&amp;VLOOKUP(A117,'BD InterCOABQ '!$A:P,7,FALSE)</f>
        <v xml:space="preserve">  </v>
      </c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1"/>
      <c r="R121" s="10"/>
      <c r="T121" s="9"/>
      <c r="U121" s="163"/>
      <c r="V121" s="164"/>
      <c r="W121" s="5"/>
      <c r="X121" s="169" t="str">
        <f>VLOOKUP(S117,'BD InterCOABQ '!$A:AH,8,FALSE)&amp;" "&amp;VLOOKUP(S117,'BD InterCOABQ '!$A:AH,9,FALSE)&amp;" "&amp;VLOOKUP(S117,'BD InterCOABQ '!$A:AH,7,FALSE)</f>
        <v xml:space="preserve">  </v>
      </c>
      <c r="Y121" s="170"/>
      <c r="Z121" s="170"/>
      <c r="AA121" s="170"/>
      <c r="AB121" s="170"/>
      <c r="AC121" s="170"/>
      <c r="AD121" s="170"/>
      <c r="AE121" s="170"/>
      <c r="AF121" s="170"/>
      <c r="AG121" s="170"/>
      <c r="AH121" s="170"/>
      <c r="AI121" s="171"/>
      <c r="AJ121" s="10"/>
    </row>
    <row r="122" spans="1:36" ht="13.5" customHeight="1" x14ac:dyDescent="0.25">
      <c r="B122" s="9"/>
      <c r="C122" s="165"/>
      <c r="D122" s="166"/>
      <c r="E122" s="5"/>
      <c r="F122" s="172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4"/>
      <c r="R122" s="10"/>
      <c r="T122" s="9"/>
      <c r="U122" s="165"/>
      <c r="V122" s="166"/>
      <c r="W122" s="5"/>
      <c r="X122" s="172"/>
      <c r="Y122" s="173"/>
      <c r="Z122" s="173"/>
      <c r="AA122" s="173"/>
      <c r="AB122" s="173"/>
      <c r="AC122" s="173"/>
      <c r="AD122" s="173"/>
      <c r="AE122" s="173"/>
      <c r="AF122" s="173"/>
      <c r="AG122" s="173"/>
      <c r="AH122" s="173"/>
      <c r="AI122" s="174"/>
      <c r="AJ122" s="10"/>
    </row>
    <row r="123" spans="1:36" s="20" customFormat="1" ht="6.6" customHeight="1" x14ac:dyDescent="0.25">
      <c r="A123" s="60"/>
      <c r="B123" s="18"/>
      <c r="C123" s="165"/>
      <c r="D123" s="166"/>
      <c r="E123" s="17"/>
      <c r="F123" s="157" t="s">
        <v>17</v>
      </c>
      <c r="G123" s="157"/>
      <c r="H123" s="157"/>
      <c r="I123" s="157"/>
      <c r="J123" s="157"/>
      <c r="K123" s="43"/>
      <c r="L123" s="157" t="s">
        <v>18</v>
      </c>
      <c r="M123" s="157"/>
      <c r="N123" s="157"/>
      <c r="O123" s="43"/>
      <c r="P123" s="157" t="s">
        <v>4</v>
      </c>
      <c r="Q123" s="157"/>
      <c r="R123" s="24"/>
      <c r="S123" s="55"/>
      <c r="T123" s="18"/>
      <c r="U123" s="165"/>
      <c r="V123" s="166"/>
      <c r="W123" s="17"/>
      <c r="X123" s="157" t="s">
        <v>17</v>
      </c>
      <c r="Y123" s="157"/>
      <c r="Z123" s="157"/>
      <c r="AA123" s="157"/>
      <c r="AB123" s="157"/>
      <c r="AC123" s="43"/>
      <c r="AD123" s="157" t="s">
        <v>18</v>
      </c>
      <c r="AE123" s="157"/>
      <c r="AF123" s="157"/>
      <c r="AG123" s="43"/>
      <c r="AH123" s="157" t="s">
        <v>4</v>
      </c>
      <c r="AI123" s="157"/>
      <c r="AJ123" s="24"/>
    </row>
    <row r="124" spans="1:36" ht="2.4500000000000002" customHeight="1" x14ac:dyDescent="0.25">
      <c r="B124" s="9"/>
      <c r="C124" s="165"/>
      <c r="D124" s="16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10"/>
      <c r="T124" s="9"/>
      <c r="U124" s="165"/>
      <c r="V124" s="166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10"/>
    </row>
    <row r="125" spans="1:36" ht="12.95" customHeight="1" x14ac:dyDescent="0.25">
      <c r="B125" s="9"/>
      <c r="C125" s="165"/>
      <c r="D125" s="166"/>
      <c r="E125" s="5"/>
      <c r="F125" s="158" t="str">
        <f>IF(VLOOKUP(A117,'BD InterCOABQ '!$A:P,11,FALSE)="","",VLOOKUP(A117,'BD InterCOABQ '!$A:P,11,FALSE))</f>
        <v/>
      </c>
      <c r="G125" s="159"/>
      <c r="H125" s="159"/>
      <c r="I125" s="159"/>
      <c r="J125" s="159"/>
      <c r="K125" s="159"/>
      <c r="L125" s="160"/>
      <c r="M125" s="29"/>
      <c r="N125" s="161" t="str">
        <f>IF(VLOOKUP(A117,'BD InterCOABQ '!$A:P,10,FALSE)="","",VLOOKUP(A117,'BD InterCOABQ '!$A:P,10,FALSE))</f>
        <v/>
      </c>
      <c r="O125" s="161"/>
      <c r="P125" s="161"/>
      <c r="Q125" s="161"/>
      <c r="R125" s="10"/>
      <c r="T125" s="9"/>
      <c r="U125" s="165"/>
      <c r="V125" s="166"/>
      <c r="W125" s="5"/>
      <c r="X125" s="158" t="str">
        <f>IF(VLOOKUP(S117,'BD InterCOABQ '!$A:AH,11,FALSE)="","",VLOOKUP(S117,'BD InterCOABQ '!$A:AH,11,FALSE))</f>
        <v/>
      </c>
      <c r="Y125" s="159"/>
      <c r="Z125" s="159"/>
      <c r="AA125" s="159"/>
      <c r="AB125" s="159"/>
      <c r="AC125" s="159"/>
      <c r="AD125" s="160"/>
      <c r="AE125" s="29"/>
      <c r="AF125" s="161" t="str">
        <f>IF(VLOOKUP(S117,'BD InterCOABQ '!$A:AH,10,FALSE)="","",VLOOKUP(S117,'BD InterCOABQ '!$A:AH,10,FALSE))</f>
        <v/>
      </c>
      <c r="AG125" s="161"/>
      <c r="AH125" s="161"/>
      <c r="AI125" s="161"/>
      <c r="AJ125" s="10"/>
    </row>
    <row r="126" spans="1:36" ht="0.95" customHeight="1" x14ac:dyDescent="0.25">
      <c r="B126" s="9"/>
      <c r="C126" s="165"/>
      <c r="D126" s="166"/>
      <c r="E126" s="5"/>
      <c r="F126" s="5"/>
      <c r="G126" s="5"/>
      <c r="H126" s="5"/>
      <c r="I126" s="5"/>
      <c r="J126" s="5"/>
      <c r="K126" s="5"/>
      <c r="L126" s="4"/>
      <c r="M126" s="4"/>
      <c r="N126" s="4"/>
      <c r="O126" s="4"/>
      <c r="P126" s="4"/>
      <c r="Q126" s="4"/>
      <c r="R126" s="10"/>
      <c r="T126" s="9"/>
      <c r="U126" s="165"/>
      <c r="V126" s="166"/>
      <c r="W126" s="5"/>
      <c r="X126" s="5"/>
      <c r="Y126" s="5"/>
      <c r="Z126" s="5"/>
      <c r="AA126" s="5"/>
      <c r="AB126" s="5"/>
      <c r="AC126" s="5"/>
      <c r="AD126" s="4"/>
      <c r="AE126" s="4"/>
      <c r="AF126" s="4"/>
      <c r="AG126" s="4"/>
      <c r="AH126" s="4"/>
      <c r="AI126" s="4"/>
      <c r="AJ126" s="10"/>
    </row>
    <row r="127" spans="1:36" s="3" customFormat="1" ht="6.6" customHeight="1" x14ac:dyDescent="0.2">
      <c r="A127" s="57"/>
      <c r="B127" s="11"/>
      <c r="C127" s="165"/>
      <c r="D127" s="166"/>
      <c r="E127" s="12"/>
      <c r="F127" s="157" t="s">
        <v>0</v>
      </c>
      <c r="G127" s="157"/>
      <c r="H127" s="157"/>
      <c r="I127" s="157"/>
      <c r="J127" s="157"/>
      <c r="K127" s="157"/>
      <c r="L127" s="157"/>
      <c r="M127" s="28"/>
      <c r="N127" s="157" t="s">
        <v>9</v>
      </c>
      <c r="O127" s="157"/>
      <c r="P127" s="157"/>
      <c r="Q127" s="157"/>
      <c r="R127" s="13"/>
      <c r="S127" s="54"/>
      <c r="T127" s="11"/>
      <c r="U127" s="165"/>
      <c r="V127" s="166"/>
      <c r="W127" s="12"/>
      <c r="X127" s="157" t="s">
        <v>0</v>
      </c>
      <c r="Y127" s="157"/>
      <c r="Z127" s="157"/>
      <c r="AA127" s="157"/>
      <c r="AB127" s="157"/>
      <c r="AC127" s="157"/>
      <c r="AD127" s="157"/>
      <c r="AE127" s="28"/>
      <c r="AF127" s="157" t="s">
        <v>9</v>
      </c>
      <c r="AG127" s="157"/>
      <c r="AH127" s="157"/>
      <c r="AI127" s="157"/>
      <c r="AJ127" s="13"/>
    </row>
    <row r="128" spans="1:36" ht="0.95" customHeight="1" x14ac:dyDescent="0.25">
      <c r="B128" s="9"/>
      <c r="C128" s="165"/>
      <c r="D128" s="166"/>
      <c r="E128" s="5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10"/>
      <c r="T128" s="9"/>
      <c r="U128" s="165"/>
      <c r="V128" s="166"/>
      <c r="W128" s="5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10"/>
    </row>
    <row r="129" spans="1:36" ht="12.6" customHeight="1" x14ac:dyDescent="0.25">
      <c r="B129" s="9"/>
      <c r="C129" s="165"/>
      <c r="D129" s="166"/>
      <c r="E129" s="5"/>
      <c r="F129" s="181" t="str">
        <f>IF(VLOOKUP(A117,'BD InterCOABQ '!$A:P,14,FALSE)="","",VLOOKUP(A117,'BD InterCOABQ '!$A:P,14,FALSE))</f>
        <v/>
      </c>
      <c r="G129" s="181"/>
      <c r="H129" s="181"/>
      <c r="I129" s="181"/>
      <c r="J129" s="181"/>
      <c r="K129" s="5"/>
      <c r="L129" s="181" t="str">
        <f>IF(VLOOKUP(A117,'BD InterCOABQ '!$A:P,13,FALSE)="","",VLOOKUP(A117,'BD InterCOABQ '!$A:P,13,FALSE))</f>
        <v/>
      </c>
      <c r="M129" s="181"/>
      <c r="N129" s="181"/>
      <c r="O129" s="4"/>
      <c r="P129" s="181" t="str">
        <f>IF(VLOOKUP(A117,'BD InterCOABQ '!$A:P,15,FALSE)="","",VLOOKUP(A117,'BD InterCOABQ '!$A:P,15,FALSE))</f>
        <v/>
      </c>
      <c r="Q129" s="181"/>
      <c r="R129" s="10"/>
      <c r="T129" s="9"/>
      <c r="U129" s="165"/>
      <c r="V129" s="166"/>
      <c r="W129" s="5"/>
      <c r="X129" s="181" t="str">
        <f>IF(VLOOKUP(S117,'BD InterCOABQ '!$A:AH,14,FALSE)="","",VLOOKUP(S117,'BD InterCOABQ '!$A:AH,14,FALSE))</f>
        <v/>
      </c>
      <c r="Y129" s="181"/>
      <c r="Z129" s="181"/>
      <c r="AA129" s="181"/>
      <c r="AB129" s="181"/>
      <c r="AC129" s="5"/>
      <c r="AD129" s="181" t="str">
        <f>IF(VLOOKUP(S117,'BD InterCOABQ '!$A:AH,13,FALSE)="","",VLOOKUP(S117,'BD InterCOABQ '!$A:AH,13,FALSE))</f>
        <v/>
      </c>
      <c r="AE129" s="181"/>
      <c r="AF129" s="181"/>
      <c r="AG129" s="4"/>
      <c r="AH129" s="181" t="str">
        <f>IF(VLOOKUP(S117,'BD InterCOABQ '!$A:AH,15,FALSE)="","",VLOOKUP(S117,'BD InterCOABQ '!$A:AH,15,FALSE))</f>
        <v/>
      </c>
      <c r="AI129" s="181"/>
      <c r="AJ129" s="10"/>
    </row>
    <row r="130" spans="1:36" ht="1.5" customHeight="1" x14ac:dyDescent="0.25">
      <c r="B130" s="9"/>
      <c r="C130" s="165"/>
      <c r="D130" s="166"/>
      <c r="E130" s="5"/>
      <c r="F130" s="4"/>
      <c r="G130" s="4"/>
      <c r="H130" s="4"/>
      <c r="I130" s="5"/>
      <c r="J130" s="5"/>
      <c r="K130" s="5"/>
      <c r="L130" s="4"/>
      <c r="M130" s="4"/>
      <c r="N130" s="4"/>
      <c r="O130" s="4"/>
      <c r="P130" s="4"/>
      <c r="Q130" s="4"/>
      <c r="R130" s="10"/>
      <c r="T130" s="9"/>
      <c r="U130" s="165"/>
      <c r="V130" s="166"/>
      <c r="W130" s="5"/>
      <c r="X130" s="4"/>
      <c r="Y130" s="4"/>
      <c r="Z130" s="4"/>
      <c r="AA130" s="5"/>
      <c r="AB130" s="5"/>
      <c r="AC130" s="5"/>
      <c r="AD130" s="4"/>
      <c r="AE130" s="4"/>
      <c r="AF130" s="4"/>
      <c r="AG130" s="4"/>
      <c r="AH130" s="4"/>
      <c r="AI130" s="4"/>
      <c r="AJ130" s="10"/>
    </row>
    <row r="131" spans="1:36" s="21" customFormat="1" ht="6.6" customHeight="1" x14ac:dyDescent="0.25">
      <c r="A131" s="61"/>
      <c r="B131" s="25"/>
      <c r="C131" s="165"/>
      <c r="D131" s="166"/>
      <c r="E131" s="22"/>
      <c r="F131" s="157" t="s">
        <v>89</v>
      </c>
      <c r="G131" s="157"/>
      <c r="H131" s="157"/>
      <c r="I131" s="157"/>
      <c r="J131" s="157"/>
      <c r="K131" s="43"/>
      <c r="L131" s="157" t="s">
        <v>19</v>
      </c>
      <c r="M131" s="157"/>
      <c r="N131" s="157"/>
      <c r="O131" s="43"/>
      <c r="P131" s="157" t="s">
        <v>10</v>
      </c>
      <c r="Q131" s="157"/>
      <c r="R131" s="26"/>
      <c r="S131" s="56"/>
      <c r="T131" s="25"/>
      <c r="U131" s="165"/>
      <c r="V131" s="166"/>
      <c r="W131" s="22"/>
      <c r="X131" s="157" t="s">
        <v>89</v>
      </c>
      <c r="Y131" s="157"/>
      <c r="Z131" s="157"/>
      <c r="AA131" s="157"/>
      <c r="AB131" s="157"/>
      <c r="AC131" s="43"/>
      <c r="AD131" s="157" t="s">
        <v>19</v>
      </c>
      <c r="AE131" s="157"/>
      <c r="AF131" s="157"/>
      <c r="AG131" s="43"/>
      <c r="AH131" s="157" t="s">
        <v>10</v>
      </c>
      <c r="AI131" s="157"/>
      <c r="AJ131" s="26"/>
    </row>
    <row r="132" spans="1:36" ht="5.0999999999999996" customHeight="1" x14ac:dyDescent="0.25">
      <c r="B132" s="9"/>
      <c r="C132" s="165"/>
      <c r="D132" s="16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10"/>
      <c r="T132" s="9"/>
      <c r="U132" s="165"/>
      <c r="V132" s="166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10"/>
    </row>
    <row r="133" spans="1:36" ht="6.6" customHeight="1" x14ac:dyDescent="0.25">
      <c r="B133" s="9"/>
      <c r="C133" s="167"/>
      <c r="D133" s="168"/>
      <c r="E133" s="27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0"/>
      <c r="T133" s="9"/>
      <c r="U133" s="167"/>
      <c r="V133" s="168"/>
      <c r="W133" s="27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0"/>
    </row>
    <row r="134" spans="1:36" ht="0.95" customHeight="1" x14ac:dyDescent="0.25">
      <c r="B134" s="9"/>
      <c r="C134" s="4"/>
      <c r="D134" s="4"/>
      <c r="E134" s="27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0"/>
      <c r="T134" s="9"/>
      <c r="U134" s="4"/>
      <c r="V134" s="4"/>
      <c r="W134" s="27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0"/>
    </row>
    <row r="135" spans="1:36" ht="18" customHeight="1" x14ac:dyDescent="0.25">
      <c r="B135" s="9"/>
      <c r="C135" s="183" t="str">
        <f>IF(VLOOKUP(A117,'BD InterCOABQ '!$A:P,12,FALSE)="","",VLOOKUP(A117,'BD InterCOABQ '!$A:P,12,FALSE))</f>
        <v/>
      </c>
      <c r="D135" s="184"/>
      <c r="E135" s="4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0"/>
      <c r="T135" s="9"/>
      <c r="U135" s="183" t="str">
        <f>IF(VLOOKUP(S117,'BD InterCOABQ '!$A:AH,12,FALSE)="","",VLOOKUP(S117,'BD InterCOABQ '!$A:AH,12,FALSE))</f>
        <v/>
      </c>
      <c r="V135" s="184"/>
      <c r="W135" s="4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0"/>
    </row>
    <row r="136" spans="1:36" ht="5.45" customHeight="1" x14ac:dyDescent="0.25">
      <c r="B136" s="14"/>
      <c r="C136" s="185" t="s">
        <v>7</v>
      </c>
      <c r="D136" s="185"/>
      <c r="E136" s="15"/>
      <c r="F136" s="185" t="s">
        <v>20</v>
      </c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6"/>
      <c r="T136" s="14"/>
      <c r="U136" s="185" t="s">
        <v>7</v>
      </c>
      <c r="V136" s="185"/>
      <c r="W136" s="15"/>
      <c r="X136" s="185" t="s">
        <v>20</v>
      </c>
      <c r="Y136" s="185"/>
      <c r="Z136" s="185"/>
      <c r="AA136" s="185"/>
      <c r="AB136" s="185"/>
      <c r="AC136" s="185"/>
      <c r="AD136" s="185"/>
      <c r="AE136" s="185"/>
      <c r="AF136" s="185"/>
      <c r="AG136" s="185"/>
      <c r="AH136" s="185"/>
      <c r="AI136" s="185"/>
      <c r="AJ136" s="16"/>
    </row>
    <row r="137" spans="1:36" ht="9" customHeight="1" x14ac:dyDescent="0.25"/>
    <row r="138" spans="1:36" s="1" customFormat="1" ht="2.4500000000000002" customHeight="1" x14ac:dyDescent="0.25">
      <c r="A138" s="58"/>
      <c r="B138" s="6">
        <v>13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8"/>
      <c r="S138" s="52"/>
      <c r="T138" s="6">
        <v>14</v>
      </c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8"/>
    </row>
    <row r="139" spans="1:36" ht="13.5" customHeight="1" x14ac:dyDescent="0.25">
      <c r="A139" s="57" t="str">
        <f>13&amp;AL$1</f>
        <v>13FF</v>
      </c>
      <c r="B139" s="9"/>
      <c r="C139" s="5"/>
      <c r="D139" s="156" t="s">
        <v>108</v>
      </c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44"/>
      <c r="R139" s="10"/>
      <c r="S139" s="53" t="str">
        <f>14&amp;$AL$1</f>
        <v>14FF</v>
      </c>
      <c r="T139" s="9"/>
      <c r="U139" s="5"/>
      <c r="V139" s="156" t="s">
        <v>108</v>
      </c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6"/>
      <c r="AI139" s="44"/>
      <c r="AJ139" s="10"/>
    </row>
    <row r="140" spans="1:36" ht="9.9499999999999993" customHeight="1" x14ac:dyDescent="0.25">
      <c r="B140" s="9"/>
      <c r="D140" s="156" t="str">
        <f>$B$3</f>
        <v>Plantel 2 Amealco</v>
      </c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45"/>
      <c r="R140" s="10"/>
      <c r="T140" s="9"/>
      <c r="V140" s="156" t="str">
        <f>$B$3</f>
        <v>Plantel 2 Amealco</v>
      </c>
      <c r="W140" s="156"/>
      <c r="X140" s="156"/>
      <c r="Y140" s="156"/>
      <c r="Z140" s="156"/>
      <c r="AA140" s="156"/>
      <c r="AB140" s="156"/>
      <c r="AC140" s="156"/>
      <c r="AD140" s="156"/>
      <c r="AE140" s="156"/>
      <c r="AF140" s="156"/>
      <c r="AG140" s="156"/>
      <c r="AH140" s="156"/>
      <c r="AI140" s="45"/>
      <c r="AJ140" s="10"/>
    </row>
    <row r="141" spans="1:36" s="3" customFormat="1" ht="9.6" customHeight="1" x14ac:dyDescent="0.2">
      <c r="A141" s="57"/>
      <c r="B141" s="11"/>
      <c r="D141" s="162" t="str">
        <f>$B$4</f>
        <v>Futbol Soccer Femenil</v>
      </c>
      <c r="E141" s="162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46"/>
      <c r="R141" s="13"/>
      <c r="S141" s="54"/>
      <c r="T141" s="11"/>
      <c r="V141" s="162" t="str">
        <f>$B$4</f>
        <v>Futbol Soccer Femenil</v>
      </c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46"/>
      <c r="AJ141" s="13"/>
    </row>
    <row r="142" spans="1:36" ht="2.1" customHeight="1" x14ac:dyDescent="0.25">
      <c r="B142" s="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0"/>
      <c r="T142" s="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0"/>
    </row>
    <row r="143" spans="1:36" ht="13.5" customHeight="1" x14ac:dyDescent="0.25">
      <c r="B143" s="9"/>
      <c r="C143" s="163"/>
      <c r="D143" s="164"/>
      <c r="E143" s="5"/>
      <c r="F143" s="169" t="str">
        <f>VLOOKUP(A139,'BD InterCOABQ '!$A:P,8,FALSE)&amp;" "&amp;VLOOKUP(A139,'BD InterCOABQ '!$A:P,9,FALSE)&amp;" "&amp;VLOOKUP(A139,'BD InterCOABQ '!$A:P,7,FALSE)</f>
        <v xml:space="preserve">  </v>
      </c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1"/>
      <c r="R143" s="10"/>
      <c r="T143" s="9"/>
      <c r="U143" s="163"/>
      <c r="V143" s="164"/>
      <c r="W143" s="5"/>
      <c r="X143" s="169" t="str">
        <f>VLOOKUP(S139,'BD InterCOABQ '!$A:AH,8,FALSE)&amp;" "&amp;VLOOKUP(S139,'BD InterCOABQ '!$A:AH,9,FALSE)&amp;" "&amp;VLOOKUP(S139,'BD InterCOABQ '!$A:AH,7,FALSE)</f>
        <v xml:space="preserve">  </v>
      </c>
      <c r="Y143" s="170"/>
      <c r="Z143" s="170"/>
      <c r="AA143" s="170"/>
      <c r="AB143" s="170"/>
      <c r="AC143" s="170"/>
      <c r="AD143" s="170"/>
      <c r="AE143" s="170"/>
      <c r="AF143" s="170"/>
      <c r="AG143" s="170"/>
      <c r="AH143" s="170"/>
      <c r="AI143" s="171"/>
      <c r="AJ143" s="10"/>
    </row>
    <row r="144" spans="1:36" ht="13.5" customHeight="1" x14ac:dyDescent="0.25">
      <c r="B144" s="9"/>
      <c r="C144" s="165"/>
      <c r="D144" s="166"/>
      <c r="E144" s="5"/>
      <c r="F144" s="172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4"/>
      <c r="R144" s="10"/>
      <c r="T144" s="9"/>
      <c r="U144" s="165"/>
      <c r="V144" s="166"/>
      <c r="W144" s="5"/>
      <c r="X144" s="172"/>
      <c r="Y144" s="173"/>
      <c r="Z144" s="173"/>
      <c r="AA144" s="173"/>
      <c r="AB144" s="173"/>
      <c r="AC144" s="173"/>
      <c r="AD144" s="173"/>
      <c r="AE144" s="173"/>
      <c r="AF144" s="173"/>
      <c r="AG144" s="173"/>
      <c r="AH144" s="173"/>
      <c r="AI144" s="174"/>
      <c r="AJ144" s="10"/>
    </row>
    <row r="145" spans="1:36" s="20" customFormat="1" ht="6.6" customHeight="1" x14ac:dyDescent="0.25">
      <c r="A145" s="60"/>
      <c r="B145" s="18"/>
      <c r="C145" s="165"/>
      <c r="D145" s="166"/>
      <c r="E145" s="17"/>
      <c r="F145" s="157" t="s">
        <v>17</v>
      </c>
      <c r="G145" s="157"/>
      <c r="H145" s="157"/>
      <c r="I145" s="157"/>
      <c r="J145" s="157"/>
      <c r="K145" s="43"/>
      <c r="L145" s="157" t="s">
        <v>18</v>
      </c>
      <c r="M145" s="157"/>
      <c r="N145" s="157"/>
      <c r="O145" s="43"/>
      <c r="P145" s="157" t="s">
        <v>4</v>
      </c>
      <c r="Q145" s="157"/>
      <c r="R145" s="24"/>
      <c r="S145" s="55"/>
      <c r="T145" s="18"/>
      <c r="U145" s="165"/>
      <c r="V145" s="166"/>
      <c r="W145" s="17"/>
      <c r="X145" s="157" t="s">
        <v>17</v>
      </c>
      <c r="Y145" s="157"/>
      <c r="Z145" s="157"/>
      <c r="AA145" s="157"/>
      <c r="AB145" s="157"/>
      <c r="AC145" s="43"/>
      <c r="AD145" s="157" t="s">
        <v>18</v>
      </c>
      <c r="AE145" s="157"/>
      <c r="AF145" s="157"/>
      <c r="AG145" s="43"/>
      <c r="AH145" s="157" t="s">
        <v>4</v>
      </c>
      <c r="AI145" s="157"/>
      <c r="AJ145" s="24"/>
    </row>
    <row r="146" spans="1:36" ht="2.4500000000000002" customHeight="1" x14ac:dyDescent="0.25">
      <c r="B146" s="9"/>
      <c r="C146" s="165"/>
      <c r="D146" s="16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10"/>
      <c r="T146" s="9"/>
      <c r="U146" s="165"/>
      <c r="V146" s="166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10"/>
    </row>
    <row r="147" spans="1:36" ht="12.95" customHeight="1" x14ac:dyDescent="0.25">
      <c r="B147" s="9"/>
      <c r="C147" s="165"/>
      <c r="D147" s="166"/>
      <c r="E147" s="5"/>
      <c r="F147" s="158" t="str">
        <f>IF(VLOOKUP(A139,'BD InterCOABQ '!$A:P,11,FALSE)="","",VLOOKUP(A139,'BD InterCOABQ '!$A:P,11,FALSE))</f>
        <v/>
      </c>
      <c r="G147" s="159"/>
      <c r="H147" s="159"/>
      <c r="I147" s="159"/>
      <c r="J147" s="159"/>
      <c r="K147" s="159"/>
      <c r="L147" s="160"/>
      <c r="M147" s="29"/>
      <c r="N147" s="161" t="str">
        <f>IF(VLOOKUP(A139,'BD InterCOABQ '!$A:P,10,FALSE)="","",VLOOKUP(A139,'BD InterCOABQ '!$A:P,10,FALSE))</f>
        <v/>
      </c>
      <c r="O147" s="161"/>
      <c r="P147" s="161"/>
      <c r="Q147" s="161"/>
      <c r="R147" s="10"/>
      <c r="T147" s="9"/>
      <c r="U147" s="165"/>
      <c r="V147" s="166"/>
      <c r="W147" s="5"/>
      <c r="X147" s="158" t="str">
        <f>IF(VLOOKUP(S139,'BD InterCOABQ '!$A:AH,11,FALSE)="","",VLOOKUP(S139,'BD InterCOABQ '!$A:AH,11,FALSE))</f>
        <v/>
      </c>
      <c r="Y147" s="159"/>
      <c r="Z147" s="159"/>
      <c r="AA147" s="159"/>
      <c r="AB147" s="159"/>
      <c r="AC147" s="159"/>
      <c r="AD147" s="160"/>
      <c r="AE147" s="29"/>
      <c r="AF147" s="161" t="str">
        <f>IF(VLOOKUP(S139,'BD InterCOABQ '!$A:AH,10,FALSE)="","",VLOOKUP(S139,'BD InterCOABQ '!$A:AH,10,FALSE))</f>
        <v/>
      </c>
      <c r="AG147" s="161"/>
      <c r="AH147" s="161"/>
      <c r="AI147" s="161"/>
      <c r="AJ147" s="10"/>
    </row>
    <row r="148" spans="1:36" ht="0.95" customHeight="1" x14ac:dyDescent="0.25">
      <c r="B148" s="9"/>
      <c r="C148" s="165"/>
      <c r="D148" s="166"/>
      <c r="E148" s="5"/>
      <c r="F148" s="5"/>
      <c r="G148" s="5"/>
      <c r="H148" s="5"/>
      <c r="I148" s="5"/>
      <c r="J148" s="5"/>
      <c r="K148" s="5"/>
      <c r="L148" s="4"/>
      <c r="M148" s="4"/>
      <c r="N148" s="4"/>
      <c r="O148" s="4"/>
      <c r="P148" s="4"/>
      <c r="Q148" s="4"/>
      <c r="R148" s="10"/>
      <c r="T148" s="9"/>
      <c r="U148" s="165"/>
      <c r="V148" s="166"/>
      <c r="W148" s="5"/>
      <c r="X148" s="5"/>
      <c r="Y148" s="5"/>
      <c r="Z148" s="5"/>
      <c r="AA148" s="5"/>
      <c r="AB148" s="5"/>
      <c r="AC148" s="5"/>
      <c r="AD148" s="4"/>
      <c r="AE148" s="4"/>
      <c r="AF148" s="4"/>
      <c r="AG148" s="4"/>
      <c r="AH148" s="4"/>
      <c r="AI148" s="4"/>
      <c r="AJ148" s="10"/>
    </row>
    <row r="149" spans="1:36" s="3" customFormat="1" ht="6.6" customHeight="1" x14ac:dyDescent="0.2">
      <c r="A149" s="57"/>
      <c r="B149" s="11"/>
      <c r="C149" s="165"/>
      <c r="D149" s="166"/>
      <c r="E149" s="12"/>
      <c r="F149" s="157" t="s">
        <v>0</v>
      </c>
      <c r="G149" s="157"/>
      <c r="H149" s="157"/>
      <c r="I149" s="157"/>
      <c r="J149" s="157"/>
      <c r="K149" s="157"/>
      <c r="L149" s="157"/>
      <c r="M149" s="28"/>
      <c r="N149" s="157" t="s">
        <v>9</v>
      </c>
      <c r="O149" s="157"/>
      <c r="P149" s="157"/>
      <c r="Q149" s="157"/>
      <c r="R149" s="13"/>
      <c r="S149" s="54"/>
      <c r="T149" s="11"/>
      <c r="U149" s="165"/>
      <c r="V149" s="166"/>
      <c r="W149" s="12"/>
      <c r="X149" s="157" t="s">
        <v>0</v>
      </c>
      <c r="Y149" s="157"/>
      <c r="Z149" s="157"/>
      <c r="AA149" s="157"/>
      <c r="AB149" s="157"/>
      <c r="AC149" s="157"/>
      <c r="AD149" s="157"/>
      <c r="AE149" s="28"/>
      <c r="AF149" s="157" t="s">
        <v>9</v>
      </c>
      <c r="AG149" s="157"/>
      <c r="AH149" s="157"/>
      <c r="AI149" s="157"/>
      <c r="AJ149" s="13"/>
    </row>
    <row r="150" spans="1:36" ht="0.95" customHeight="1" x14ac:dyDescent="0.25">
      <c r="B150" s="9"/>
      <c r="C150" s="165"/>
      <c r="D150" s="166"/>
      <c r="E150" s="5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10"/>
      <c r="T150" s="9"/>
      <c r="U150" s="165"/>
      <c r="V150" s="166"/>
      <c r="W150" s="5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10"/>
    </row>
    <row r="151" spans="1:36" ht="12.6" customHeight="1" x14ac:dyDescent="0.25">
      <c r="B151" s="9"/>
      <c r="C151" s="165"/>
      <c r="D151" s="166"/>
      <c r="E151" s="5"/>
      <c r="F151" s="181" t="str">
        <f>IF(VLOOKUP(A139,'BD InterCOABQ '!$A:P,14,FALSE)="","",VLOOKUP(A139,'BD InterCOABQ '!$A:P,14,FALSE))</f>
        <v/>
      </c>
      <c r="G151" s="181"/>
      <c r="H151" s="181"/>
      <c r="I151" s="181"/>
      <c r="J151" s="181"/>
      <c r="K151" s="5"/>
      <c r="L151" s="181" t="str">
        <f>IF(VLOOKUP(A139,'BD InterCOABQ '!$A:P,13,FALSE)="","",VLOOKUP(A139,'BD InterCOABQ '!$A:P,13,FALSE))</f>
        <v/>
      </c>
      <c r="M151" s="181"/>
      <c r="N151" s="181"/>
      <c r="O151" s="4"/>
      <c r="P151" s="181" t="str">
        <f>IF(VLOOKUP(A139,'BD InterCOABQ '!$A:P,15,FALSE)="","",VLOOKUP(A139,'BD InterCOABQ '!$A:P,15,FALSE))</f>
        <v/>
      </c>
      <c r="Q151" s="181"/>
      <c r="R151" s="10"/>
      <c r="T151" s="9"/>
      <c r="U151" s="165"/>
      <c r="V151" s="166"/>
      <c r="W151" s="5"/>
      <c r="X151" s="181" t="str">
        <f>IF(VLOOKUP(S139,'BD InterCOABQ '!$A:AH,14,FALSE)="","",VLOOKUP(S139,'BD InterCOABQ '!$A:AH,14,FALSE))</f>
        <v/>
      </c>
      <c r="Y151" s="181"/>
      <c r="Z151" s="181"/>
      <c r="AA151" s="181"/>
      <c r="AB151" s="181"/>
      <c r="AC151" s="5"/>
      <c r="AD151" s="181" t="str">
        <f>IF(VLOOKUP(S139,'BD InterCOABQ '!$A:AH,13,FALSE)="","",VLOOKUP(S139,'BD InterCOABQ '!$A:AH,13,FALSE))</f>
        <v/>
      </c>
      <c r="AE151" s="181"/>
      <c r="AF151" s="181"/>
      <c r="AG151" s="4"/>
      <c r="AH151" s="181" t="str">
        <f>IF(VLOOKUP(S139,'BD InterCOABQ '!$A:AH,15,FALSE)="","",VLOOKUP(S139,'BD InterCOABQ '!$A:AH,15,FALSE))</f>
        <v/>
      </c>
      <c r="AI151" s="181"/>
      <c r="AJ151" s="10"/>
    </row>
    <row r="152" spans="1:36" ht="1.5" customHeight="1" x14ac:dyDescent="0.25">
      <c r="B152" s="9"/>
      <c r="C152" s="165"/>
      <c r="D152" s="166"/>
      <c r="E152" s="5"/>
      <c r="F152" s="4"/>
      <c r="G152" s="4"/>
      <c r="H152" s="4"/>
      <c r="I152" s="5"/>
      <c r="J152" s="5"/>
      <c r="K152" s="5"/>
      <c r="L152" s="4"/>
      <c r="M152" s="4"/>
      <c r="N152" s="4"/>
      <c r="O152" s="4"/>
      <c r="P152" s="4"/>
      <c r="Q152" s="4"/>
      <c r="R152" s="10"/>
      <c r="T152" s="9"/>
      <c r="U152" s="165"/>
      <c r="V152" s="166"/>
      <c r="W152" s="5"/>
      <c r="X152" s="4"/>
      <c r="Y152" s="4"/>
      <c r="Z152" s="4"/>
      <c r="AA152" s="5"/>
      <c r="AB152" s="5"/>
      <c r="AC152" s="5"/>
      <c r="AD152" s="4"/>
      <c r="AE152" s="4"/>
      <c r="AF152" s="4"/>
      <c r="AG152" s="4"/>
      <c r="AH152" s="4"/>
      <c r="AI152" s="4"/>
      <c r="AJ152" s="10"/>
    </row>
    <row r="153" spans="1:36" s="21" customFormat="1" ht="6.6" customHeight="1" x14ac:dyDescent="0.25">
      <c r="A153" s="61"/>
      <c r="B153" s="25"/>
      <c r="C153" s="165"/>
      <c r="D153" s="166"/>
      <c r="E153" s="22"/>
      <c r="F153" s="157" t="s">
        <v>89</v>
      </c>
      <c r="G153" s="157"/>
      <c r="H153" s="157"/>
      <c r="I153" s="157"/>
      <c r="J153" s="157"/>
      <c r="K153" s="43"/>
      <c r="L153" s="157" t="s">
        <v>19</v>
      </c>
      <c r="M153" s="157"/>
      <c r="N153" s="157"/>
      <c r="O153" s="43"/>
      <c r="P153" s="157" t="s">
        <v>10</v>
      </c>
      <c r="Q153" s="157"/>
      <c r="R153" s="26"/>
      <c r="S153" s="56"/>
      <c r="T153" s="25"/>
      <c r="U153" s="165"/>
      <c r="V153" s="166"/>
      <c r="W153" s="22"/>
      <c r="X153" s="157" t="s">
        <v>89</v>
      </c>
      <c r="Y153" s="157"/>
      <c r="Z153" s="157"/>
      <c r="AA153" s="157"/>
      <c r="AB153" s="157"/>
      <c r="AC153" s="43"/>
      <c r="AD153" s="157" t="s">
        <v>19</v>
      </c>
      <c r="AE153" s="157"/>
      <c r="AF153" s="157"/>
      <c r="AG153" s="43"/>
      <c r="AH153" s="157" t="s">
        <v>10</v>
      </c>
      <c r="AI153" s="157"/>
      <c r="AJ153" s="26"/>
    </row>
    <row r="154" spans="1:36" ht="5.0999999999999996" customHeight="1" x14ac:dyDescent="0.25">
      <c r="B154" s="9"/>
      <c r="C154" s="165"/>
      <c r="D154" s="16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10"/>
      <c r="T154" s="9"/>
      <c r="U154" s="165"/>
      <c r="V154" s="166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10"/>
    </row>
    <row r="155" spans="1:36" ht="6.6" customHeight="1" x14ac:dyDescent="0.25">
      <c r="B155" s="9"/>
      <c r="C155" s="167"/>
      <c r="D155" s="168"/>
      <c r="E155" s="27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0"/>
      <c r="T155" s="9"/>
      <c r="U155" s="167"/>
      <c r="V155" s="168"/>
      <c r="W155" s="27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0"/>
    </row>
    <row r="156" spans="1:36" ht="0.95" customHeight="1" x14ac:dyDescent="0.25">
      <c r="B156" s="9"/>
      <c r="C156" s="4"/>
      <c r="D156" s="4"/>
      <c r="E156" s="27"/>
      <c r="F156" s="182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0"/>
      <c r="T156" s="9"/>
      <c r="U156" s="4"/>
      <c r="V156" s="4"/>
      <c r="W156" s="27"/>
      <c r="X156" s="182"/>
      <c r="Y156" s="182"/>
      <c r="Z156" s="182"/>
      <c r="AA156" s="182"/>
      <c r="AB156" s="182"/>
      <c r="AC156" s="182"/>
      <c r="AD156" s="182"/>
      <c r="AE156" s="182"/>
      <c r="AF156" s="182"/>
      <c r="AG156" s="182"/>
      <c r="AH156" s="182"/>
      <c r="AI156" s="182"/>
      <c r="AJ156" s="10"/>
    </row>
    <row r="157" spans="1:36" ht="18" customHeight="1" x14ac:dyDescent="0.25">
      <c r="B157" s="9"/>
      <c r="C157" s="183" t="str">
        <f>IF(VLOOKUP(A139,'BD InterCOABQ '!$A:P,12,FALSE)="","",VLOOKUP(A139,'BD InterCOABQ '!$A:P,12,FALSE))</f>
        <v/>
      </c>
      <c r="D157" s="184"/>
      <c r="E157" s="4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0"/>
      <c r="T157" s="9"/>
      <c r="U157" s="183" t="str">
        <f>IF(VLOOKUP(S139,'BD InterCOABQ '!$A:AH,12,FALSE)="","",VLOOKUP(S139,'BD InterCOABQ '!$A:AH,12,FALSE))</f>
        <v/>
      </c>
      <c r="V157" s="184"/>
      <c r="W157" s="4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0"/>
    </row>
    <row r="158" spans="1:36" ht="5.45" customHeight="1" x14ac:dyDescent="0.25">
      <c r="B158" s="14"/>
      <c r="C158" s="185" t="s">
        <v>7</v>
      </c>
      <c r="D158" s="185"/>
      <c r="E158" s="15"/>
      <c r="F158" s="185" t="s">
        <v>20</v>
      </c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  <c r="R158" s="16"/>
      <c r="T158" s="14"/>
      <c r="U158" s="185" t="s">
        <v>7</v>
      </c>
      <c r="V158" s="185"/>
      <c r="W158" s="15"/>
      <c r="X158" s="185" t="s">
        <v>20</v>
      </c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6"/>
    </row>
    <row r="159" spans="1:36" ht="9" customHeight="1" x14ac:dyDescent="0.25"/>
    <row r="160" spans="1:36" s="1" customFormat="1" ht="2.4500000000000002" customHeight="1" x14ac:dyDescent="0.25">
      <c r="A160" s="58"/>
      <c r="B160" s="6">
        <v>15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8"/>
      <c r="S160" s="52"/>
      <c r="T160" s="6">
        <v>16</v>
      </c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8"/>
    </row>
    <row r="161" spans="1:36" ht="13.5" customHeight="1" x14ac:dyDescent="0.25">
      <c r="A161" s="57" t="str">
        <f>15&amp;AL$1</f>
        <v>15FF</v>
      </c>
      <c r="B161" s="9"/>
      <c r="C161" s="5"/>
      <c r="D161" s="156" t="s">
        <v>108</v>
      </c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44"/>
      <c r="R161" s="10"/>
      <c r="S161" s="53" t="str">
        <f>16&amp;$AL$1</f>
        <v>16FF</v>
      </c>
      <c r="T161" s="9"/>
      <c r="U161" s="5"/>
      <c r="V161" s="156" t="s">
        <v>108</v>
      </c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  <c r="AI161" s="44"/>
      <c r="AJ161" s="10"/>
    </row>
    <row r="162" spans="1:36" ht="9.9499999999999993" customHeight="1" x14ac:dyDescent="0.25">
      <c r="B162" s="9"/>
      <c r="D162" s="156" t="str">
        <f>$B$3</f>
        <v>Plantel 2 Amealco</v>
      </c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45"/>
      <c r="R162" s="10"/>
      <c r="T162" s="9"/>
      <c r="V162" s="156" t="str">
        <f>$B$3</f>
        <v>Plantel 2 Amealco</v>
      </c>
      <c r="W162" s="156"/>
      <c r="X162" s="156"/>
      <c r="Y162" s="156"/>
      <c r="Z162" s="156"/>
      <c r="AA162" s="156"/>
      <c r="AB162" s="156"/>
      <c r="AC162" s="156"/>
      <c r="AD162" s="156"/>
      <c r="AE162" s="156"/>
      <c r="AF162" s="156"/>
      <c r="AG162" s="156"/>
      <c r="AH162" s="156"/>
      <c r="AI162" s="45"/>
      <c r="AJ162" s="10"/>
    </row>
    <row r="163" spans="1:36" s="3" customFormat="1" ht="9.6" customHeight="1" x14ac:dyDescent="0.2">
      <c r="A163" s="57"/>
      <c r="B163" s="11"/>
      <c r="D163" s="162" t="str">
        <f>$B$4</f>
        <v>Futbol Soccer Femenil</v>
      </c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46"/>
      <c r="R163" s="13"/>
      <c r="S163" s="54"/>
      <c r="T163" s="11"/>
      <c r="V163" s="162" t="str">
        <f>$B$4</f>
        <v>Futbol Soccer Femenil</v>
      </c>
      <c r="W163" s="162"/>
      <c r="X163" s="162"/>
      <c r="Y163" s="162"/>
      <c r="Z163" s="162"/>
      <c r="AA163" s="162"/>
      <c r="AB163" s="162"/>
      <c r="AC163" s="162"/>
      <c r="AD163" s="162"/>
      <c r="AE163" s="162"/>
      <c r="AF163" s="162"/>
      <c r="AG163" s="162"/>
      <c r="AH163" s="162"/>
      <c r="AI163" s="46"/>
      <c r="AJ163" s="13"/>
    </row>
    <row r="164" spans="1:36" ht="2.1" customHeight="1" x14ac:dyDescent="0.25">
      <c r="B164" s="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0"/>
      <c r="T164" s="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0"/>
    </row>
    <row r="165" spans="1:36" ht="13.5" customHeight="1" x14ac:dyDescent="0.25">
      <c r="B165" s="9"/>
      <c r="C165" s="163"/>
      <c r="D165" s="164"/>
      <c r="E165" s="5"/>
      <c r="F165" s="169" t="str">
        <f>VLOOKUP(A161,'BD InterCOABQ '!$A:P,8,FALSE)&amp;" "&amp;VLOOKUP(A161,'BD InterCOABQ '!$A:P,9,FALSE)&amp;" "&amp;VLOOKUP(A161,'BD InterCOABQ '!$A:P,7,FALSE)</f>
        <v xml:space="preserve">  </v>
      </c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1"/>
      <c r="R165" s="10"/>
      <c r="T165" s="9"/>
      <c r="U165" s="163"/>
      <c r="V165" s="164"/>
      <c r="W165" s="5"/>
      <c r="X165" s="169" t="str">
        <f>VLOOKUP(S161,'BD InterCOABQ '!$A:AH,8,FALSE)&amp;" "&amp;VLOOKUP(S161,'BD InterCOABQ '!$A:AH,9,FALSE)&amp;" "&amp;VLOOKUP(S161,'BD InterCOABQ '!$A:AH,7,FALSE)</f>
        <v xml:space="preserve">  </v>
      </c>
      <c r="Y165" s="170"/>
      <c r="Z165" s="170"/>
      <c r="AA165" s="170"/>
      <c r="AB165" s="170"/>
      <c r="AC165" s="170"/>
      <c r="AD165" s="170"/>
      <c r="AE165" s="170"/>
      <c r="AF165" s="170"/>
      <c r="AG165" s="170"/>
      <c r="AH165" s="170"/>
      <c r="AI165" s="171"/>
      <c r="AJ165" s="10"/>
    </row>
    <row r="166" spans="1:36" ht="13.5" customHeight="1" x14ac:dyDescent="0.25">
      <c r="B166" s="9"/>
      <c r="C166" s="165"/>
      <c r="D166" s="166"/>
      <c r="E166" s="5"/>
      <c r="F166" s="172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4"/>
      <c r="R166" s="10"/>
      <c r="T166" s="9"/>
      <c r="U166" s="165"/>
      <c r="V166" s="166"/>
      <c r="W166" s="5"/>
      <c r="X166" s="172"/>
      <c r="Y166" s="173"/>
      <c r="Z166" s="173"/>
      <c r="AA166" s="173"/>
      <c r="AB166" s="173"/>
      <c r="AC166" s="173"/>
      <c r="AD166" s="173"/>
      <c r="AE166" s="173"/>
      <c r="AF166" s="173"/>
      <c r="AG166" s="173"/>
      <c r="AH166" s="173"/>
      <c r="AI166" s="174"/>
      <c r="AJ166" s="10"/>
    </row>
    <row r="167" spans="1:36" s="20" customFormat="1" ht="6.6" customHeight="1" x14ac:dyDescent="0.25">
      <c r="A167" s="60"/>
      <c r="B167" s="18"/>
      <c r="C167" s="165"/>
      <c r="D167" s="166"/>
      <c r="E167" s="17"/>
      <c r="F167" s="157" t="s">
        <v>17</v>
      </c>
      <c r="G167" s="157"/>
      <c r="H167" s="157"/>
      <c r="I167" s="157"/>
      <c r="J167" s="157"/>
      <c r="K167" s="43"/>
      <c r="L167" s="157" t="s">
        <v>18</v>
      </c>
      <c r="M167" s="157"/>
      <c r="N167" s="157"/>
      <c r="O167" s="43"/>
      <c r="P167" s="157" t="s">
        <v>4</v>
      </c>
      <c r="Q167" s="157"/>
      <c r="R167" s="24"/>
      <c r="S167" s="55"/>
      <c r="T167" s="18"/>
      <c r="U167" s="165"/>
      <c r="V167" s="166"/>
      <c r="W167" s="17"/>
      <c r="X167" s="157" t="s">
        <v>17</v>
      </c>
      <c r="Y167" s="157"/>
      <c r="Z167" s="157"/>
      <c r="AA167" s="157"/>
      <c r="AB167" s="157"/>
      <c r="AC167" s="43"/>
      <c r="AD167" s="157" t="s">
        <v>18</v>
      </c>
      <c r="AE167" s="157"/>
      <c r="AF167" s="157"/>
      <c r="AG167" s="43"/>
      <c r="AH167" s="157" t="s">
        <v>4</v>
      </c>
      <c r="AI167" s="157"/>
      <c r="AJ167" s="24"/>
    </row>
    <row r="168" spans="1:36" ht="2.4500000000000002" customHeight="1" x14ac:dyDescent="0.25">
      <c r="B168" s="9"/>
      <c r="C168" s="165"/>
      <c r="D168" s="16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10"/>
      <c r="T168" s="9"/>
      <c r="U168" s="165"/>
      <c r="V168" s="166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10"/>
    </row>
    <row r="169" spans="1:36" ht="12.95" customHeight="1" x14ac:dyDescent="0.25">
      <c r="B169" s="9"/>
      <c r="C169" s="165"/>
      <c r="D169" s="166"/>
      <c r="E169" s="5"/>
      <c r="F169" s="158" t="str">
        <f>IF(VLOOKUP(A161,'BD InterCOABQ '!$A:P,11,FALSE)="","",VLOOKUP(A161,'BD InterCOABQ '!$A:P,11,FALSE))</f>
        <v/>
      </c>
      <c r="G169" s="159"/>
      <c r="H169" s="159"/>
      <c r="I169" s="159"/>
      <c r="J169" s="159"/>
      <c r="K169" s="159"/>
      <c r="L169" s="160"/>
      <c r="M169" s="29"/>
      <c r="N169" s="161" t="str">
        <f>IF(VLOOKUP(A161,'BD InterCOABQ '!$A:P,10,FALSE)="","",VLOOKUP(A161,'BD InterCOABQ '!$A:P,10,FALSE))</f>
        <v/>
      </c>
      <c r="O169" s="161"/>
      <c r="P169" s="161"/>
      <c r="Q169" s="161"/>
      <c r="R169" s="10"/>
      <c r="T169" s="9"/>
      <c r="U169" s="165"/>
      <c r="V169" s="166"/>
      <c r="W169" s="5"/>
      <c r="X169" s="158" t="str">
        <f>IF(VLOOKUP(S161,'BD InterCOABQ '!$A:AH,11,FALSE)="","",VLOOKUP(S161,'BD InterCOABQ '!$A:AH,11,FALSE))</f>
        <v/>
      </c>
      <c r="Y169" s="159"/>
      <c r="Z169" s="159"/>
      <c r="AA169" s="159"/>
      <c r="AB169" s="159"/>
      <c r="AC169" s="159"/>
      <c r="AD169" s="160"/>
      <c r="AE169" s="29"/>
      <c r="AF169" s="161" t="str">
        <f>IF(VLOOKUP(S161,'BD InterCOABQ '!$A:AH,10,FALSE)="","",VLOOKUP(S161,'BD InterCOABQ '!$A:AH,10,FALSE))</f>
        <v/>
      </c>
      <c r="AG169" s="161"/>
      <c r="AH169" s="161"/>
      <c r="AI169" s="161"/>
      <c r="AJ169" s="10"/>
    </row>
    <row r="170" spans="1:36" ht="0.95" customHeight="1" x14ac:dyDescent="0.25">
      <c r="B170" s="9"/>
      <c r="C170" s="165"/>
      <c r="D170" s="166"/>
      <c r="E170" s="5"/>
      <c r="F170" s="5"/>
      <c r="G170" s="5"/>
      <c r="H170" s="5"/>
      <c r="I170" s="5"/>
      <c r="J170" s="5"/>
      <c r="K170" s="5"/>
      <c r="L170" s="4"/>
      <c r="M170" s="4"/>
      <c r="N170" s="4"/>
      <c r="O170" s="4"/>
      <c r="P170" s="4"/>
      <c r="Q170" s="4"/>
      <c r="R170" s="10"/>
      <c r="T170" s="9"/>
      <c r="U170" s="165"/>
      <c r="V170" s="166"/>
      <c r="W170" s="5"/>
      <c r="X170" s="5"/>
      <c r="Y170" s="5"/>
      <c r="Z170" s="5"/>
      <c r="AA170" s="5"/>
      <c r="AB170" s="5"/>
      <c r="AC170" s="5"/>
      <c r="AD170" s="4"/>
      <c r="AE170" s="4"/>
      <c r="AF170" s="4"/>
      <c r="AG170" s="4"/>
      <c r="AH170" s="4"/>
      <c r="AI170" s="4"/>
      <c r="AJ170" s="10"/>
    </row>
    <row r="171" spans="1:36" s="3" customFormat="1" ht="6.6" customHeight="1" x14ac:dyDescent="0.2">
      <c r="A171" s="57"/>
      <c r="B171" s="11"/>
      <c r="C171" s="165"/>
      <c r="D171" s="166"/>
      <c r="E171" s="12"/>
      <c r="F171" s="157" t="s">
        <v>0</v>
      </c>
      <c r="G171" s="157"/>
      <c r="H171" s="157"/>
      <c r="I171" s="157"/>
      <c r="J171" s="157"/>
      <c r="K171" s="157"/>
      <c r="L171" s="157"/>
      <c r="M171" s="28"/>
      <c r="N171" s="157" t="s">
        <v>9</v>
      </c>
      <c r="O171" s="157"/>
      <c r="P171" s="157"/>
      <c r="Q171" s="157"/>
      <c r="R171" s="13"/>
      <c r="S171" s="54"/>
      <c r="T171" s="11"/>
      <c r="U171" s="165"/>
      <c r="V171" s="166"/>
      <c r="W171" s="12"/>
      <c r="X171" s="157" t="s">
        <v>0</v>
      </c>
      <c r="Y171" s="157"/>
      <c r="Z171" s="157"/>
      <c r="AA171" s="157"/>
      <c r="AB171" s="157"/>
      <c r="AC171" s="157"/>
      <c r="AD171" s="157"/>
      <c r="AE171" s="28"/>
      <c r="AF171" s="157" t="s">
        <v>9</v>
      </c>
      <c r="AG171" s="157"/>
      <c r="AH171" s="157"/>
      <c r="AI171" s="157"/>
      <c r="AJ171" s="13"/>
    </row>
    <row r="172" spans="1:36" ht="0.95" customHeight="1" x14ac:dyDescent="0.25">
      <c r="B172" s="9"/>
      <c r="C172" s="165"/>
      <c r="D172" s="166"/>
      <c r="E172" s="5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10"/>
      <c r="T172" s="9"/>
      <c r="U172" s="165"/>
      <c r="V172" s="166"/>
      <c r="W172" s="5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10"/>
    </row>
    <row r="173" spans="1:36" ht="12.6" customHeight="1" x14ac:dyDescent="0.25">
      <c r="B173" s="9"/>
      <c r="C173" s="165"/>
      <c r="D173" s="166"/>
      <c r="E173" s="5"/>
      <c r="F173" s="181" t="str">
        <f>IF(VLOOKUP(A161,'BD InterCOABQ '!$A:P,14,FALSE)="","",VLOOKUP(A161,'BD InterCOABQ '!$A:P,14,FALSE))</f>
        <v/>
      </c>
      <c r="G173" s="181"/>
      <c r="H173" s="181"/>
      <c r="I173" s="181"/>
      <c r="J173" s="181"/>
      <c r="K173" s="5"/>
      <c r="L173" s="181" t="str">
        <f>IF(VLOOKUP(A161,'BD InterCOABQ '!$A:P,13,FALSE)="","",VLOOKUP(A161,'BD InterCOABQ '!$A:P,13,FALSE))</f>
        <v/>
      </c>
      <c r="M173" s="181"/>
      <c r="N173" s="181"/>
      <c r="O173" s="4"/>
      <c r="P173" s="181" t="str">
        <f>IF(VLOOKUP(A161,'BD InterCOABQ '!$A:P,15,FALSE)="","",VLOOKUP(A161,'BD InterCOABQ '!$A:P,15,FALSE))</f>
        <v/>
      </c>
      <c r="Q173" s="181"/>
      <c r="R173" s="10"/>
      <c r="T173" s="9"/>
      <c r="U173" s="165"/>
      <c r="V173" s="166"/>
      <c r="W173" s="5"/>
      <c r="X173" s="181" t="str">
        <f>IF(VLOOKUP(S161,'BD InterCOABQ '!$A:AH,14,FALSE)="","",VLOOKUP(S161,'BD InterCOABQ '!$A:AH,14,FALSE))</f>
        <v/>
      </c>
      <c r="Y173" s="181"/>
      <c r="Z173" s="181"/>
      <c r="AA173" s="181"/>
      <c r="AB173" s="181"/>
      <c r="AC173" s="5"/>
      <c r="AD173" s="181" t="str">
        <f>IF(VLOOKUP(S161,'BD InterCOABQ '!$A:AH,13,FALSE)="","",VLOOKUP(S161,'BD InterCOABQ '!$A:AH,13,FALSE))</f>
        <v/>
      </c>
      <c r="AE173" s="181"/>
      <c r="AF173" s="181"/>
      <c r="AG173" s="4"/>
      <c r="AH173" s="181" t="str">
        <f>IF(VLOOKUP(S161,'BD InterCOABQ '!$A:AH,15,FALSE)="","",VLOOKUP(S161,'BD InterCOABQ '!$A:AH,15,FALSE))</f>
        <v/>
      </c>
      <c r="AI173" s="181"/>
      <c r="AJ173" s="10"/>
    </row>
    <row r="174" spans="1:36" ht="1.5" customHeight="1" x14ac:dyDescent="0.25">
      <c r="B174" s="9"/>
      <c r="C174" s="165"/>
      <c r="D174" s="166"/>
      <c r="E174" s="5"/>
      <c r="F174" s="4"/>
      <c r="G174" s="4"/>
      <c r="H174" s="4"/>
      <c r="I174" s="5"/>
      <c r="J174" s="5"/>
      <c r="K174" s="5"/>
      <c r="L174" s="4"/>
      <c r="M174" s="4"/>
      <c r="N174" s="4"/>
      <c r="O174" s="4"/>
      <c r="P174" s="4"/>
      <c r="Q174" s="4"/>
      <c r="R174" s="10"/>
      <c r="T174" s="9"/>
      <c r="U174" s="165"/>
      <c r="V174" s="166"/>
      <c r="W174" s="5"/>
      <c r="X174" s="4"/>
      <c r="Y174" s="4"/>
      <c r="Z174" s="4"/>
      <c r="AA174" s="5"/>
      <c r="AB174" s="5"/>
      <c r="AC174" s="5"/>
      <c r="AD174" s="4"/>
      <c r="AE174" s="4"/>
      <c r="AF174" s="4"/>
      <c r="AG174" s="4"/>
      <c r="AH174" s="4"/>
      <c r="AI174" s="4"/>
      <c r="AJ174" s="10"/>
    </row>
    <row r="175" spans="1:36" s="21" customFormat="1" ht="6.6" customHeight="1" x14ac:dyDescent="0.25">
      <c r="A175" s="61"/>
      <c r="B175" s="25"/>
      <c r="C175" s="165"/>
      <c r="D175" s="166"/>
      <c r="E175" s="22"/>
      <c r="F175" s="157" t="s">
        <v>89</v>
      </c>
      <c r="G175" s="157"/>
      <c r="H175" s="157"/>
      <c r="I175" s="157"/>
      <c r="J175" s="157"/>
      <c r="K175" s="43"/>
      <c r="L175" s="157" t="s">
        <v>19</v>
      </c>
      <c r="M175" s="157"/>
      <c r="N175" s="157"/>
      <c r="O175" s="43"/>
      <c r="P175" s="157" t="s">
        <v>10</v>
      </c>
      <c r="Q175" s="157"/>
      <c r="R175" s="26"/>
      <c r="S175" s="56"/>
      <c r="T175" s="25"/>
      <c r="U175" s="165"/>
      <c r="V175" s="166"/>
      <c r="W175" s="22"/>
      <c r="X175" s="157" t="s">
        <v>89</v>
      </c>
      <c r="Y175" s="157"/>
      <c r="Z175" s="157"/>
      <c r="AA175" s="157"/>
      <c r="AB175" s="157"/>
      <c r="AC175" s="43"/>
      <c r="AD175" s="157" t="s">
        <v>19</v>
      </c>
      <c r="AE175" s="157"/>
      <c r="AF175" s="157"/>
      <c r="AG175" s="43"/>
      <c r="AH175" s="157" t="s">
        <v>10</v>
      </c>
      <c r="AI175" s="157"/>
      <c r="AJ175" s="26"/>
    </row>
    <row r="176" spans="1:36" ht="5.0999999999999996" customHeight="1" x14ac:dyDescent="0.25">
      <c r="B176" s="9"/>
      <c r="C176" s="165"/>
      <c r="D176" s="16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10"/>
      <c r="T176" s="9"/>
      <c r="U176" s="165"/>
      <c r="V176" s="166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10"/>
    </row>
    <row r="177" spans="1:36" ht="6.6" customHeight="1" x14ac:dyDescent="0.25">
      <c r="B177" s="9"/>
      <c r="C177" s="167"/>
      <c r="D177" s="168"/>
      <c r="E177" s="27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0"/>
      <c r="T177" s="9"/>
      <c r="U177" s="167"/>
      <c r="V177" s="168"/>
      <c r="W177" s="27"/>
      <c r="X177" s="182"/>
      <c r="Y177" s="182"/>
      <c r="Z177" s="182"/>
      <c r="AA177" s="182"/>
      <c r="AB177" s="182"/>
      <c r="AC177" s="182"/>
      <c r="AD177" s="182"/>
      <c r="AE177" s="182"/>
      <c r="AF177" s="182"/>
      <c r="AG177" s="182"/>
      <c r="AH177" s="182"/>
      <c r="AI177" s="182"/>
      <c r="AJ177" s="10"/>
    </row>
    <row r="178" spans="1:36" ht="0.95" customHeight="1" x14ac:dyDescent="0.25">
      <c r="B178" s="9"/>
      <c r="C178" s="4"/>
      <c r="D178" s="4"/>
      <c r="E178" s="27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0"/>
      <c r="T178" s="9"/>
      <c r="U178" s="4"/>
      <c r="V178" s="4"/>
      <c r="W178" s="27"/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182"/>
      <c r="AI178" s="182"/>
      <c r="AJ178" s="10"/>
    </row>
    <row r="179" spans="1:36" ht="18" customHeight="1" x14ac:dyDescent="0.25">
      <c r="B179" s="9"/>
      <c r="C179" s="183" t="str">
        <f>IF(VLOOKUP(A161,'BD InterCOABQ '!$A:P,12,FALSE)="","",VLOOKUP(A161,'BD InterCOABQ '!$A:P,12,FALSE))</f>
        <v/>
      </c>
      <c r="D179" s="184"/>
      <c r="E179" s="4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0"/>
      <c r="T179" s="9"/>
      <c r="U179" s="183" t="str">
        <f>IF(VLOOKUP(S161,'BD InterCOABQ '!$A:AH,12,FALSE)="","",VLOOKUP(S161,'BD InterCOABQ '!$A:AH,12,FALSE))</f>
        <v/>
      </c>
      <c r="V179" s="184"/>
      <c r="W179" s="42"/>
      <c r="X179" s="182"/>
      <c r="Y179" s="182"/>
      <c r="Z179" s="182"/>
      <c r="AA179" s="182"/>
      <c r="AB179" s="182"/>
      <c r="AC179" s="182"/>
      <c r="AD179" s="182"/>
      <c r="AE179" s="182"/>
      <c r="AF179" s="182"/>
      <c r="AG179" s="182"/>
      <c r="AH179" s="182"/>
      <c r="AI179" s="182"/>
      <c r="AJ179" s="10"/>
    </row>
    <row r="180" spans="1:36" ht="5.45" customHeight="1" x14ac:dyDescent="0.25">
      <c r="B180" s="14"/>
      <c r="C180" s="185" t="s">
        <v>7</v>
      </c>
      <c r="D180" s="185"/>
      <c r="E180" s="15"/>
      <c r="F180" s="185" t="s">
        <v>20</v>
      </c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  <c r="R180" s="16"/>
      <c r="T180" s="14"/>
      <c r="U180" s="185" t="s">
        <v>7</v>
      </c>
      <c r="V180" s="185"/>
      <c r="W180" s="15"/>
      <c r="X180" s="185" t="s">
        <v>20</v>
      </c>
      <c r="Y180" s="185"/>
      <c r="Z180" s="185"/>
      <c r="AA180" s="185"/>
      <c r="AB180" s="185"/>
      <c r="AC180" s="185"/>
      <c r="AD180" s="185"/>
      <c r="AE180" s="185"/>
      <c r="AF180" s="185"/>
      <c r="AG180" s="185"/>
      <c r="AH180" s="185"/>
      <c r="AI180" s="185"/>
      <c r="AJ180" s="16"/>
    </row>
    <row r="181" spans="1:36" ht="9" customHeight="1" x14ac:dyDescent="0.25"/>
    <row r="182" spans="1:36" s="1" customFormat="1" ht="2.4500000000000002" customHeight="1" x14ac:dyDescent="0.25">
      <c r="A182" s="58"/>
      <c r="B182" s="6">
        <v>17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8"/>
      <c r="S182" s="52"/>
      <c r="T182" s="6">
        <v>18</v>
      </c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8"/>
    </row>
    <row r="183" spans="1:36" ht="13.5" customHeight="1" x14ac:dyDescent="0.25">
      <c r="A183" s="57" t="str">
        <f>17&amp;AL$1</f>
        <v>17FF</v>
      </c>
      <c r="B183" s="9"/>
      <c r="C183" s="5"/>
      <c r="D183" s="156" t="s">
        <v>108</v>
      </c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44"/>
      <c r="R183" s="10"/>
      <c r="S183" s="53" t="str">
        <f>18&amp;$AL$1</f>
        <v>18FF</v>
      </c>
      <c r="T183" s="9"/>
      <c r="U183" s="5"/>
      <c r="V183" s="156" t="s">
        <v>108</v>
      </c>
      <c r="W183" s="156"/>
      <c r="X183" s="156"/>
      <c r="Y183" s="156"/>
      <c r="Z183" s="156"/>
      <c r="AA183" s="156"/>
      <c r="AB183" s="156"/>
      <c r="AC183" s="156"/>
      <c r="AD183" s="156"/>
      <c r="AE183" s="156"/>
      <c r="AF183" s="156"/>
      <c r="AG183" s="156"/>
      <c r="AH183" s="156"/>
      <c r="AI183" s="44"/>
      <c r="AJ183" s="10"/>
    </row>
    <row r="184" spans="1:36" ht="9.9499999999999993" customHeight="1" x14ac:dyDescent="0.25">
      <c r="B184" s="9"/>
      <c r="D184" s="156" t="str">
        <f>$B$3</f>
        <v>Plantel 2 Amealco</v>
      </c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45"/>
      <c r="R184" s="10"/>
      <c r="T184" s="9"/>
      <c r="V184" s="156" t="str">
        <f>$B$3</f>
        <v>Plantel 2 Amealco</v>
      </c>
      <c r="W184" s="156"/>
      <c r="X184" s="156"/>
      <c r="Y184" s="156"/>
      <c r="Z184" s="156"/>
      <c r="AA184" s="156"/>
      <c r="AB184" s="156"/>
      <c r="AC184" s="156"/>
      <c r="AD184" s="156"/>
      <c r="AE184" s="156"/>
      <c r="AF184" s="156"/>
      <c r="AG184" s="156"/>
      <c r="AH184" s="156"/>
      <c r="AI184" s="45"/>
      <c r="AJ184" s="10"/>
    </row>
    <row r="185" spans="1:36" s="3" customFormat="1" ht="9.6" customHeight="1" x14ac:dyDescent="0.2">
      <c r="A185" s="57"/>
      <c r="B185" s="11"/>
      <c r="D185" s="162" t="str">
        <f>$B$4</f>
        <v>Futbol Soccer Femenil</v>
      </c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46"/>
      <c r="R185" s="13"/>
      <c r="S185" s="54"/>
      <c r="T185" s="11"/>
      <c r="V185" s="162" t="str">
        <f>$B$4</f>
        <v>Futbol Soccer Femenil</v>
      </c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46"/>
      <c r="AJ185" s="13"/>
    </row>
    <row r="186" spans="1:36" ht="2.1" customHeight="1" x14ac:dyDescent="0.25">
      <c r="B186" s="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0"/>
      <c r="T186" s="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0"/>
    </row>
    <row r="187" spans="1:36" ht="13.5" customHeight="1" x14ac:dyDescent="0.25">
      <c r="B187" s="9"/>
      <c r="C187" s="163"/>
      <c r="D187" s="164"/>
      <c r="E187" s="5"/>
      <c r="F187" s="169" t="str">
        <f>VLOOKUP(A183,'BD InterCOABQ '!$A:P,8,FALSE)&amp;" "&amp;VLOOKUP(A183,'BD InterCOABQ '!$A:P,9,FALSE)&amp;" "&amp;VLOOKUP(A183,'BD InterCOABQ '!$A:P,7,FALSE)</f>
        <v xml:space="preserve">  </v>
      </c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1"/>
      <c r="R187" s="10"/>
      <c r="T187" s="9"/>
      <c r="U187" s="163"/>
      <c r="V187" s="164"/>
      <c r="W187" s="5"/>
      <c r="X187" s="169" t="str">
        <f>VLOOKUP(S183,'BD InterCOABQ '!$A:AH,8,FALSE)&amp;" "&amp;VLOOKUP(S183,'BD InterCOABQ '!$A:AH,9,FALSE)&amp;" "&amp;VLOOKUP(S183,'BD InterCOABQ '!$A:AH,7,FALSE)</f>
        <v xml:space="preserve">  </v>
      </c>
      <c r="Y187" s="170"/>
      <c r="Z187" s="170"/>
      <c r="AA187" s="170"/>
      <c r="AB187" s="170"/>
      <c r="AC187" s="170"/>
      <c r="AD187" s="170"/>
      <c r="AE187" s="170"/>
      <c r="AF187" s="170"/>
      <c r="AG187" s="170"/>
      <c r="AH187" s="170"/>
      <c r="AI187" s="171"/>
      <c r="AJ187" s="10"/>
    </row>
    <row r="188" spans="1:36" ht="13.5" customHeight="1" x14ac:dyDescent="0.25">
      <c r="B188" s="9"/>
      <c r="C188" s="165"/>
      <c r="D188" s="166"/>
      <c r="E188" s="5"/>
      <c r="F188" s="172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4"/>
      <c r="R188" s="10"/>
      <c r="T188" s="9"/>
      <c r="U188" s="165"/>
      <c r="V188" s="166"/>
      <c r="W188" s="5"/>
      <c r="X188" s="172"/>
      <c r="Y188" s="173"/>
      <c r="Z188" s="173"/>
      <c r="AA188" s="173"/>
      <c r="AB188" s="173"/>
      <c r="AC188" s="173"/>
      <c r="AD188" s="173"/>
      <c r="AE188" s="173"/>
      <c r="AF188" s="173"/>
      <c r="AG188" s="173"/>
      <c r="AH188" s="173"/>
      <c r="AI188" s="174"/>
      <c r="AJ188" s="10"/>
    </row>
    <row r="189" spans="1:36" s="20" customFormat="1" ht="6.6" customHeight="1" x14ac:dyDescent="0.25">
      <c r="A189" s="60"/>
      <c r="B189" s="18"/>
      <c r="C189" s="165"/>
      <c r="D189" s="166"/>
      <c r="E189" s="17"/>
      <c r="F189" s="157" t="s">
        <v>17</v>
      </c>
      <c r="G189" s="157"/>
      <c r="H189" s="157"/>
      <c r="I189" s="157"/>
      <c r="J189" s="157"/>
      <c r="K189" s="43"/>
      <c r="L189" s="157" t="s">
        <v>18</v>
      </c>
      <c r="M189" s="157"/>
      <c r="N189" s="157"/>
      <c r="O189" s="43"/>
      <c r="P189" s="157" t="s">
        <v>4</v>
      </c>
      <c r="Q189" s="157"/>
      <c r="R189" s="24"/>
      <c r="S189" s="55"/>
      <c r="T189" s="18"/>
      <c r="U189" s="165"/>
      <c r="V189" s="166"/>
      <c r="W189" s="17"/>
      <c r="X189" s="157" t="s">
        <v>17</v>
      </c>
      <c r="Y189" s="157"/>
      <c r="Z189" s="157"/>
      <c r="AA189" s="157"/>
      <c r="AB189" s="157"/>
      <c r="AC189" s="43"/>
      <c r="AD189" s="157" t="s">
        <v>18</v>
      </c>
      <c r="AE189" s="157"/>
      <c r="AF189" s="157"/>
      <c r="AG189" s="43"/>
      <c r="AH189" s="157" t="s">
        <v>4</v>
      </c>
      <c r="AI189" s="157"/>
      <c r="AJ189" s="24"/>
    </row>
    <row r="190" spans="1:36" ht="2.4500000000000002" customHeight="1" x14ac:dyDescent="0.25">
      <c r="B190" s="9"/>
      <c r="C190" s="165"/>
      <c r="D190" s="16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10"/>
      <c r="T190" s="9"/>
      <c r="U190" s="165"/>
      <c r="V190" s="166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10"/>
    </row>
    <row r="191" spans="1:36" ht="12.95" customHeight="1" x14ac:dyDescent="0.25">
      <c r="B191" s="9"/>
      <c r="C191" s="165"/>
      <c r="D191" s="166"/>
      <c r="E191" s="5"/>
      <c r="F191" s="158" t="str">
        <f>IF(VLOOKUP(A183,'BD InterCOABQ '!$A:P,11,FALSE)="","",VLOOKUP(A183,'BD InterCOABQ '!$A:P,11,FALSE))</f>
        <v/>
      </c>
      <c r="G191" s="159"/>
      <c r="H191" s="159"/>
      <c r="I191" s="159"/>
      <c r="J191" s="159"/>
      <c r="K191" s="159"/>
      <c r="L191" s="160"/>
      <c r="M191" s="29"/>
      <c r="N191" s="161" t="str">
        <f>IF(VLOOKUP(A183,'BD InterCOABQ '!$A:P,10,FALSE)="","",VLOOKUP(A183,'BD InterCOABQ '!$A:P,10,FALSE))</f>
        <v/>
      </c>
      <c r="O191" s="161"/>
      <c r="P191" s="161"/>
      <c r="Q191" s="161"/>
      <c r="R191" s="10"/>
      <c r="T191" s="9"/>
      <c r="U191" s="165"/>
      <c r="V191" s="166"/>
      <c r="W191" s="5"/>
      <c r="X191" s="158" t="str">
        <f>IF(VLOOKUP(S183,'BD InterCOABQ '!$A:AH,11,FALSE)="","",VLOOKUP(S183,'BD InterCOABQ '!$A:AH,11,FALSE))</f>
        <v/>
      </c>
      <c r="Y191" s="159"/>
      <c r="Z191" s="159"/>
      <c r="AA191" s="159"/>
      <c r="AB191" s="159"/>
      <c r="AC191" s="159"/>
      <c r="AD191" s="160"/>
      <c r="AE191" s="29"/>
      <c r="AF191" s="161" t="str">
        <f>IF(VLOOKUP(S183,'BD InterCOABQ '!$A:AH,10,FALSE)="","",VLOOKUP(S183,'BD InterCOABQ '!$A:AH,10,FALSE))</f>
        <v/>
      </c>
      <c r="AG191" s="161"/>
      <c r="AH191" s="161"/>
      <c r="AI191" s="161"/>
      <c r="AJ191" s="10"/>
    </row>
    <row r="192" spans="1:36" ht="0.95" customHeight="1" x14ac:dyDescent="0.25">
      <c r="B192" s="9"/>
      <c r="C192" s="165"/>
      <c r="D192" s="166"/>
      <c r="E192" s="5"/>
      <c r="F192" s="5"/>
      <c r="G192" s="5"/>
      <c r="H192" s="5"/>
      <c r="I192" s="5"/>
      <c r="J192" s="5"/>
      <c r="K192" s="5"/>
      <c r="L192" s="4"/>
      <c r="M192" s="4"/>
      <c r="N192" s="4"/>
      <c r="O192" s="4"/>
      <c r="P192" s="4"/>
      <c r="Q192" s="4"/>
      <c r="R192" s="10"/>
      <c r="T192" s="9"/>
      <c r="U192" s="165"/>
      <c r="V192" s="166"/>
      <c r="W192" s="5"/>
      <c r="X192" s="5"/>
      <c r="Y192" s="5"/>
      <c r="Z192" s="5"/>
      <c r="AA192" s="5"/>
      <c r="AB192" s="5"/>
      <c r="AC192" s="5"/>
      <c r="AD192" s="4"/>
      <c r="AE192" s="4"/>
      <c r="AF192" s="4"/>
      <c r="AG192" s="4"/>
      <c r="AH192" s="4"/>
      <c r="AI192" s="4"/>
      <c r="AJ192" s="10"/>
    </row>
    <row r="193" spans="1:36" s="3" customFormat="1" ht="6.6" customHeight="1" x14ac:dyDescent="0.2">
      <c r="A193" s="57"/>
      <c r="B193" s="11"/>
      <c r="C193" s="165"/>
      <c r="D193" s="166"/>
      <c r="E193" s="12"/>
      <c r="F193" s="157" t="s">
        <v>0</v>
      </c>
      <c r="G193" s="157"/>
      <c r="H193" s="157"/>
      <c r="I193" s="157"/>
      <c r="J193" s="157"/>
      <c r="K193" s="157"/>
      <c r="L193" s="157"/>
      <c r="M193" s="28"/>
      <c r="N193" s="157" t="s">
        <v>9</v>
      </c>
      <c r="O193" s="157"/>
      <c r="P193" s="157"/>
      <c r="Q193" s="157"/>
      <c r="R193" s="13"/>
      <c r="S193" s="54"/>
      <c r="T193" s="11"/>
      <c r="U193" s="165"/>
      <c r="V193" s="166"/>
      <c r="W193" s="12"/>
      <c r="X193" s="157" t="s">
        <v>0</v>
      </c>
      <c r="Y193" s="157"/>
      <c r="Z193" s="157"/>
      <c r="AA193" s="157"/>
      <c r="AB193" s="157"/>
      <c r="AC193" s="157"/>
      <c r="AD193" s="157"/>
      <c r="AE193" s="28"/>
      <c r="AF193" s="157" t="s">
        <v>9</v>
      </c>
      <c r="AG193" s="157"/>
      <c r="AH193" s="157"/>
      <c r="AI193" s="157"/>
      <c r="AJ193" s="13"/>
    </row>
    <row r="194" spans="1:36" ht="0.95" customHeight="1" x14ac:dyDescent="0.25">
      <c r="B194" s="9"/>
      <c r="C194" s="165"/>
      <c r="D194" s="166"/>
      <c r="E194" s="5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10"/>
      <c r="T194" s="9"/>
      <c r="U194" s="165"/>
      <c r="V194" s="166"/>
      <c r="W194" s="5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10"/>
    </row>
    <row r="195" spans="1:36" ht="12.6" customHeight="1" x14ac:dyDescent="0.25">
      <c r="B195" s="9"/>
      <c r="C195" s="165"/>
      <c r="D195" s="166"/>
      <c r="E195" s="5"/>
      <c r="F195" s="181" t="str">
        <f>IF(VLOOKUP(A183,'BD InterCOABQ '!$A:P,14,FALSE)="","",VLOOKUP(A183,'BD InterCOABQ '!$A:P,14,FALSE))</f>
        <v/>
      </c>
      <c r="G195" s="181"/>
      <c r="H195" s="181"/>
      <c r="I195" s="181"/>
      <c r="J195" s="181"/>
      <c r="K195" s="5"/>
      <c r="L195" s="181" t="str">
        <f>IF(VLOOKUP(A183,'BD InterCOABQ '!$A:P,13,FALSE)="","",VLOOKUP(A183,'BD InterCOABQ '!$A:P,13,FALSE))</f>
        <v/>
      </c>
      <c r="M195" s="181"/>
      <c r="N195" s="181"/>
      <c r="O195" s="4"/>
      <c r="P195" s="181" t="str">
        <f>IF(VLOOKUP(A183,'BD InterCOABQ '!$A:P,15,FALSE)="","",VLOOKUP(A183,'BD InterCOABQ '!$A:P,15,FALSE))</f>
        <v/>
      </c>
      <c r="Q195" s="181"/>
      <c r="R195" s="10"/>
      <c r="T195" s="9"/>
      <c r="U195" s="165"/>
      <c r="V195" s="166"/>
      <c r="W195" s="5"/>
      <c r="X195" s="181" t="str">
        <f>IF(VLOOKUP(S183,'BD InterCOABQ '!$A:AH,14,FALSE)="","",VLOOKUP(S183,'BD InterCOABQ '!$A:AH,14,FALSE))</f>
        <v/>
      </c>
      <c r="Y195" s="181"/>
      <c r="Z195" s="181"/>
      <c r="AA195" s="181"/>
      <c r="AB195" s="181"/>
      <c r="AC195" s="5"/>
      <c r="AD195" s="181" t="str">
        <f>IF(VLOOKUP(S183,'BD InterCOABQ '!$A:AH,13,FALSE)="","",VLOOKUP(S183,'BD InterCOABQ '!$A:AH,13,FALSE))</f>
        <v/>
      </c>
      <c r="AE195" s="181"/>
      <c r="AF195" s="181"/>
      <c r="AG195" s="4"/>
      <c r="AH195" s="181" t="str">
        <f>IF(VLOOKUP(S183,'BD InterCOABQ '!$A:AH,15,FALSE)="","",VLOOKUP(S183,'BD InterCOABQ '!$A:AH,15,FALSE))</f>
        <v/>
      </c>
      <c r="AI195" s="181"/>
      <c r="AJ195" s="10"/>
    </row>
    <row r="196" spans="1:36" ht="1.5" customHeight="1" x14ac:dyDescent="0.25">
      <c r="B196" s="9"/>
      <c r="C196" s="165"/>
      <c r="D196" s="166"/>
      <c r="E196" s="5"/>
      <c r="F196" s="4"/>
      <c r="G196" s="4"/>
      <c r="H196" s="4"/>
      <c r="I196" s="5"/>
      <c r="J196" s="5"/>
      <c r="K196" s="5"/>
      <c r="L196" s="4"/>
      <c r="M196" s="4"/>
      <c r="N196" s="4"/>
      <c r="O196" s="4"/>
      <c r="P196" s="4"/>
      <c r="Q196" s="4"/>
      <c r="R196" s="10"/>
      <c r="T196" s="9"/>
      <c r="U196" s="165"/>
      <c r="V196" s="166"/>
      <c r="W196" s="5"/>
      <c r="X196" s="4"/>
      <c r="Y196" s="4"/>
      <c r="Z196" s="4"/>
      <c r="AA196" s="5"/>
      <c r="AB196" s="5"/>
      <c r="AC196" s="5"/>
      <c r="AD196" s="4"/>
      <c r="AE196" s="4"/>
      <c r="AF196" s="4"/>
      <c r="AG196" s="4"/>
      <c r="AH196" s="4"/>
      <c r="AI196" s="4"/>
      <c r="AJ196" s="10"/>
    </row>
    <row r="197" spans="1:36" s="21" customFormat="1" ht="6.6" customHeight="1" x14ac:dyDescent="0.25">
      <c r="A197" s="61"/>
      <c r="B197" s="25"/>
      <c r="C197" s="165"/>
      <c r="D197" s="166"/>
      <c r="E197" s="22"/>
      <c r="F197" s="157" t="s">
        <v>89</v>
      </c>
      <c r="G197" s="157"/>
      <c r="H197" s="157"/>
      <c r="I197" s="157"/>
      <c r="J197" s="157"/>
      <c r="K197" s="43"/>
      <c r="L197" s="157" t="s">
        <v>19</v>
      </c>
      <c r="M197" s="157"/>
      <c r="N197" s="157"/>
      <c r="O197" s="43"/>
      <c r="P197" s="157" t="s">
        <v>10</v>
      </c>
      <c r="Q197" s="157"/>
      <c r="R197" s="26"/>
      <c r="S197" s="56"/>
      <c r="T197" s="25"/>
      <c r="U197" s="165"/>
      <c r="V197" s="166"/>
      <c r="W197" s="22"/>
      <c r="X197" s="157" t="s">
        <v>89</v>
      </c>
      <c r="Y197" s="157"/>
      <c r="Z197" s="157"/>
      <c r="AA197" s="157"/>
      <c r="AB197" s="157"/>
      <c r="AC197" s="43"/>
      <c r="AD197" s="157" t="s">
        <v>19</v>
      </c>
      <c r="AE197" s="157"/>
      <c r="AF197" s="157"/>
      <c r="AG197" s="43"/>
      <c r="AH197" s="157" t="s">
        <v>10</v>
      </c>
      <c r="AI197" s="157"/>
      <c r="AJ197" s="26"/>
    </row>
    <row r="198" spans="1:36" ht="5.0999999999999996" customHeight="1" x14ac:dyDescent="0.25">
      <c r="B198" s="9"/>
      <c r="C198" s="165"/>
      <c r="D198" s="16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10"/>
      <c r="T198" s="9"/>
      <c r="U198" s="165"/>
      <c r="V198" s="166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10"/>
    </row>
    <row r="199" spans="1:36" ht="6.6" customHeight="1" x14ac:dyDescent="0.25">
      <c r="B199" s="9"/>
      <c r="C199" s="167"/>
      <c r="D199" s="168"/>
      <c r="E199" s="27"/>
      <c r="F199" s="182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0"/>
      <c r="T199" s="9"/>
      <c r="U199" s="167"/>
      <c r="V199" s="168"/>
      <c r="W199" s="27"/>
      <c r="X199" s="182"/>
      <c r="Y199" s="182"/>
      <c r="Z199" s="182"/>
      <c r="AA199" s="182"/>
      <c r="AB199" s="182"/>
      <c r="AC199" s="182"/>
      <c r="AD199" s="182"/>
      <c r="AE199" s="182"/>
      <c r="AF199" s="182"/>
      <c r="AG199" s="182"/>
      <c r="AH199" s="182"/>
      <c r="AI199" s="182"/>
      <c r="AJ199" s="10"/>
    </row>
    <row r="200" spans="1:36" ht="0.95" customHeight="1" x14ac:dyDescent="0.25">
      <c r="B200" s="9"/>
      <c r="C200" s="4"/>
      <c r="D200" s="4"/>
      <c r="E200" s="27"/>
      <c r="F200" s="182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  <c r="Q200" s="182"/>
      <c r="R200" s="10"/>
      <c r="T200" s="9"/>
      <c r="U200" s="4"/>
      <c r="V200" s="4"/>
      <c r="W200" s="27"/>
      <c r="X200" s="182"/>
      <c r="Y200" s="182"/>
      <c r="Z200" s="182"/>
      <c r="AA200" s="182"/>
      <c r="AB200" s="182"/>
      <c r="AC200" s="182"/>
      <c r="AD200" s="182"/>
      <c r="AE200" s="182"/>
      <c r="AF200" s="182"/>
      <c r="AG200" s="182"/>
      <c r="AH200" s="182"/>
      <c r="AI200" s="182"/>
      <c r="AJ200" s="10"/>
    </row>
    <row r="201" spans="1:36" ht="18" customHeight="1" x14ac:dyDescent="0.25">
      <c r="B201" s="9"/>
      <c r="C201" s="183" t="str">
        <f>IF(VLOOKUP(A183,'BD InterCOABQ '!$A:P,12,FALSE)="","",VLOOKUP(A183,'BD InterCOABQ '!$A:P,12,FALSE))</f>
        <v/>
      </c>
      <c r="D201" s="184"/>
      <c r="E201" s="42"/>
      <c r="F201" s="182"/>
      <c r="G201" s="182"/>
      <c r="H201" s="182"/>
      <c r="I201" s="182"/>
      <c r="J201" s="182"/>
      <c r="K201" s="182"/>
      <c r="L201" s="182"/>
      <c r="M201" s="182"/>
      <c r="N201" s="182"/>
      <c r="O201" s="182"/>
      <c r="P201" s="182"/>
      <c r="Q201" s="182"/>
      <c r="R201" s="10"/>
      <c r="T201" s="9"/>
      <c r="U201" s="183" t="str">
        <f>IF(VLOOKUP(S183,'BD InterCOABQ '!$A:AH,12,FALSE)="","",VLOOKUP(S183,'BD InterCOABQ '!$A:AH,12,FALSE))</f>
        <v/>
      </c>
      <c r="V201" s="184"/>
      <c r="W201" s="42"/>
      <c r="X201" s="182"/>
      <c r="Y201" s="182"/>
      <c r="Z201" s="182"/>
      <c r="AA201" s="182"/>
      <c r="AB201" s="182"/>
      <c r="AC201" s="182"/>
      <c r="AD201" s="182"/>
      <c r="AE201" s="182"/>
      <c r="AF201" s="182"/>
      <c r="AG201" s="182"/>
      <c r="AH201" s="182"/>
      <c r="AI201" s="182"/>
      <c r="AJ201" s="10"/>
    </row>
    <row r="202" spans="1:36" ht="5.45" customHeight="1" x14ac:dyDescent="0.25">
      <c r="B202" s="14"/>
      <c r="C202" s="185" t="s">
        <v>7</v>
      </c>
      <c r="D202" s="185"/>
      <c r="E202" s="15"/>
      <c r="F202" s="185" t="s">
        <v>20</v>
      </c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  <c r="R202" s="16"/>
      <c r="T202" s="14"/>
      <c r="U202" s="185" t="s">
        <v>7</v>
      </c>
      <c r="V202" s="185"/>
      <c r="W202" s="15"/>
      <c r="X202" s="185" t="s">
        <v>20</v>
      </c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5"/>
      <c r="AI202" s="185"/>
      <c r="AJ202" s="16"/>
    </row>
    <row r="203" spans="1:36" ht="9" customHeight="1" x14ac:dyDescent="0.25"/>
    <row r="204" spans="1:36" s="1" customFormat="1" ht="2.4500000000000002" customHeight="1" x14ac:dyDescent="0.25">
      <c r="A204" s="58"/>
      <c r="B204" s="6">
        <v>19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8"/>
      <c r="S204" s="52"/>
      <c r="T204" s="6">
        <v>20</v>
      </c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8"/>
    </row>
    <row r="205" spans="1:36" ht="13.5" customHeight="1" x14ac:dyDescent="0.25">
      <c r="A205" s="57" t="str">
        <f>19&amp;AL$1</f>
        <v>19FF</v>
      </c>
      <c r="B205" s="9"/>
      <c r="C205" s="5"/>
      <c r="D205" s="156" t="s">
        <v>108</v>
      </c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44"/>
      <c r="R205" s="10"/>
      <c r="S205" s="53" t="str">
        <f>20&amp;$AL$1</f>
        <v>20FF</v>
      </c>
      <c r="T205" s="9"/>
      <c r="U205" s="5"/>
      <c r="V205" s="156" t="s">
        <v>108</v>
      </c>
      <c r="W205" s="156"/>
      <c r="X205" s="156"/>
      <c r="Y205" s="156"/>
      <c r="Z205" s="156"/>
      <c r="AA205" s="156"/>
      <c r="AB205" s="156"/>
      <c r="AC205" s="156"/>
      <c r="AD205" s="156"/>
      <c r="AE205" s="156"/>
      <c r="AF205" s="156"/>
      <c r="AG205" s="156"/>
      <c r="AH205" s="156"/>
      <c r="AI205" s="44"/>
      <c r="AJ205" s="10"/>
    </row>
    <row r="206" spans="1:36" ht="9.9499999999999993" customHeight="1" x14ac:dyDescent="0.25">
      <c r="B206" s="9"/>
      <c r="D206" s="156" t="str">
        <f>$B$3</f>
        <v>Plantel 2 Amealco</v>
      </c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45"/>
      <c r="R206" s="10"/>
      <c r="T206" s="9"/>
      <c r="V206" s="156" t="str">
        <f>$B$3</f>
        <v>Plantel 2 Amealco</v>
      </c>
      <c r="W206" s="156"/>
      <c r="X206" s="156"/>
      <c r="Y206" s="156"/>
      <c r="Z206" s="156"/>
      <c r="AA206" s="156"/>
      <c r="AB206" s="156"/>
      <c r="AC206" s="156"/>
      <c r="AD206" s="156"/>
      <c r="AE206" s="156"/>
      <c r="AF206" s="156"/>
      <c r="AG206" s="156"/>
      <c r="AH206" s="156"/>
      <c r="AI206" s="45"/>
      <c r="AJ206" s="10"/>
    </row>
    <row r="207" spans="1:36" s="3" customFormat="1" ht="9.6" customHeight="1" x14ac:dyDescent="0.2">
      <c r="A207" s="57"/>
      <c r="B207" s="11"/>
      <c r="D207" s="162" t="str">
        <f>$B$4</f>
        <v>Futbol Soccer Femenil</v>
      </c>
      <c r="E207" s="162"/>
      <c r="F207" s="162"/>
      <c r="G207" s="162"/>
      <c r="H207" s="162"/>
      <c r="I207" s="162"/>
      <c r="J207" s="162"/>
      <c r="K207" s="162"/>
      <c r="L207" s="162"/>
      <c r="M207" s="162"/>
      <c r="N207" s="162"/>
      <c r="O207" s="162"/>
      <c r="P207" s="162"/>
      <c r="Q207" s="46"/>
      <c r="R207" s="13"/>
      <c r="S207" s="54"/>
      <c r="T207" s="11"/>
      <c r="V207" s="162" t="str">
        <f>$B$4</f>
        <v>Futbol Soccer Femenil</v>
      </c>
      <c r="W207" s="162"/>
      <c r="X207" s="162"/>
      <c r="Y207" s="162"/>
      <c r="Z207" s="162"/>
      <c r="AA207" s="162"/>
      <c r="AB207" s="162"/>
      <c r="AC207" s="162"/>
      <c r="AD207" s="162"/>
      <c r="AE207" s="162"/>
      <c r="AF207" s="162"/>
      <c r="AG207" s="162"/>
      <c r="AH207" s="162"/>
      <c r="AI207" s="46"/>
      <c r="AJ207" s="13"/>
    </row>
    <row r="208" spans="1:36" ht="2.1" customHeight="1" x14ac:dyDescent="0.25">
      <c r="B208" s="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0"/>
      <c r="T208" s="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0"/>
    </row>
    <row r="209" spans="1:36" ht="13.5" customHeight="1" x14ac:dyDescent="0.25">
      <c r="B209" s="9"/>
      <c r="C209" s="163"/>
      <c r="D209" s="164"/>
      <c r="E209" s="5"/>
      <c r="F209" s="169" t="str">
        <f>VLOOKUP(A205,'BD InterCOABQ '!$A:P,8,FALSE)&amp;" "&amp;VLOOKUP(A205,'BD InterCOABQ '!$A:P,9,FALSE)&amp;" "&amp;VLOOKUP(A205,'BD InterCOABQ '!$A:P,7,FALSE)</f>
        <v xml:space="preserve">  </v>
      </c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1"/>
      <c r="R209" s="10"/>
      <c r="T209" s="9"/>
      <c r="U209" s="163"/>
      <c r="V209" s="164"/>
      <c r="W209" s="5"/>
      <c r="X209" s="169" t="str">
        <f>VLOOKUP(S205,'BD InterCOABQ '!$A:AH,8,FALSE)&amp;" "&amp;VLOOKUP(S205,'BD InterCOABQ '!$A:AH,9,FALSE)&amp;" "&amp;VLOOKUP(S205,'BD InterCOABQ '!$A:AH,7,FALSE)</f>
        <v xml:space="preserve">  </v>
      </c>
      <c r="Y209" s="170"/>
      <c r="Z209" s="170"/>
      <c r="AA209" s="170"/>
      <c r="AB209" s="170"/>
      <c r="AC209" s="170"/>
      <c r="AD209" s="170"/>
      <c r="AE209" s="170"/>
      <c r="AF209" s="170"/>
      <c r="AG209" s="170"/>
      <c r="AH209" s="170"/>
      <c r="AI209" s="171"/>
      <c r="AJ209" s="10"/>
    </row>
    <row r="210" spans="1:36" ht="13.5" customHeight="1" x14ac:dyDescent="0.25">
      <c r="B210" s="9"/>
      <c r="C210" s="165"/>
      <c r="D210" s="166"/>
      <c r="E210" s="5"/>
      <c r="F210" s="172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4"/>
      <c r="R210" s="10"/>
      <c r="T210" s="9"/>
      <c r="U210" s="165"/>
      <c r="V210" s="166"/>
      <c r="W210" s="5"/>
      <c r="X210" s="172"/>
      <c r="Y210" s="173"/>
      <c r="Z210" s="173"/>
      <c r="AA210" s="173"/>
      <c r="AB210" s="173"/>
      <c r="AC210" s="173"/>
      <c r="AD210" s="173"/>
      <c r="AE210" s="173"/>
      <c r="AF210" s="173"/>
      <c r="AG210" s="173"/>
      <c r="AH210" s="173"/>
      <c r="AI210" s="174"/>
      <c r="AJ210" s="10"/>
    </row>
    <row r="211" spans="1:36" s="20" customFormat="1" ht="6.6" customHeight="1" x14ac:dyDescent="0.25">
      <c r="A211" s="60"/>
      <c r="B211" s="18"/>
      <c r="C211" s="165"/>
      <c r="D211" s="166"/>
      <c r="E211" s="17"/>
      <c r="F211" s="157" t="s">
        <v>17</v>
      </c>
      <c r="G211" s="157"/>
      <c r="H211" s="157"/>
      <c r="I211" s="157"/>
      <c r="J211" s="157"/>
      <c r="K211" s="43"/>
      <c r="L211" s="157" t="s">
        <v>18</v>
      </c>
      <c r="M211" s="157"/>
      <c r="N211" s="157"/>
      <c r="O211" s="43"/>
      <c r="P211" s="157" t="s">
        <v>4</v>
      </c>
      <c r="Q211" s="157"/>
      <c r="R211" s="24"/>
      <c r="S211" s="55"/>
      <c r="T211" s="18"/>
      <c r="U211" s="165"/>
      <c r="V211" s="166"/>
      <c r="W211" s="17"/>
      <c r="X211" s="157" t="s">
        <v>17</v>
      </c>
      <c r="Y211" s="157"/>
      <c r="Z211" s="157"/>
      <c r="AA211" s="157"/>
      <c r="AB211" s="157"/>
      <c r="AC211" s="43"/>
      <c r="AD211" s="157" t="s">
        <v>18</v>
      </c>
      <c r="AE211" s="157"/>
      <c r="AF211" s="157"/>
      <c r="AG211" s="43"/>
      <c r="AH211" s="157" t="s">
        <v>4</v>
      </c>
      <c r="AI211" s="157"/>
      <c r="AJ211" s="24"/>
    </row>
    <row r="212" spans="1:36" ht="2.4500000000000002" customHeight="1" x14ac:dyDescent="0.25">
      <c r="B212" s="9"/>
      <c r="C212" s="165"/>
      <c r="D212" s="16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10"/>
      <c r="T212" s="9"/>
      <c r="U212" s="165"/>
      <c r="V212" s="166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10"/>
    </row>
    <row r="213" spans="1:36" ht="12.95" customHeight="1" x14ac:dyDescent="0.25">
      <c r="B213" s="9"/>
      <c r="C213" s="165"/>
      <c r="D213" s="166"/>
      <c r="E213" s="5"/>
      <c r="F213" s="187" t="s">
        <v>90</v>
      </c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9"/>
      <c r="R213" s="10"/>
      <c r="T213" s="9"/>
      <c r="U213" s="165"/>
      <c r="V213" s="166"/>
      <c r="W213" s="5"/>
      <c r="X213" s="193" t="s">
        <v>109</v>
      </c>
      <c r="Y213" s="194"/>
      <c r="Z213" s="194"/>
      <c r="AA213" s="194"/>
      <c r="AB213" s="194"/>
      <c r="AC213" s="194"/>
      <c r="AD213" s="194"/>
      <c r="AE213" s="194"/>
      <c r="AF213" s="194"/>
      <c r="AG213" s="194"/>
      <c r="AH213" s="194"/>
      <c r="AI213" s="195"/>
      <c r="AJ213" s="10"/>
    </row>
    <row r="214" spans="1:36" ht="0.95" customHeight="1" x14ac:dyDescent="0.25">
      <c r="B214" s="9"/>
      <c r="C214" s="165"/>
      <c r="D214" s="166"/>
      <c r="E214" s="5"/>
      <c r="F214" s="5"/>
      <c r="G214" s="5"/>
      <c r="H214" s="5"/>
      <c r="I214" s="5"/>
      <c r="J214" s="5"/>
      <c r="K214" s="5"/>
      <c r="L214" s="4"/>
      <c r="M214" s="4"/>
      <c r="N214" s="4"/>
      <c r="O214" s="4"/>
      <c r="P214" s="4"/>
      <c r="Q214" s="4"/>
      <c r="R214" s="10"/>
      <c r="T214" s="9"/>
      <c r="U214" s="165"/>
      <c r="V214" s="166"/>
      <c r="W214" s="5"/>
      <c r="X214" s="5"/>
      <c r="Y214" s="5"/>
      <c r="Z214" s="5"/>
      <c r="AA214" s="5"/>
      <c r="AB214" s="5"/>
      <c r="AC214" s="5"/>
      <c r="AD214" s="4"/>
      <c r="AE214" s="4"/>
      <c r="AF214" s="4"/>
      <c r="AG214" s="4"/>
      <c r="AH214" s="4"/>
      <c r="AI214" s="4"/>
      <c r="AJ214" s="10"/>
    </row>
    <row r="215" spans="1:36" s="3" customFormat="1" ht="6.6" customHeight="1" x14ac:dyDescent="0.2">
      <c r="A215" s="57"/>
      <c r="B215" s="11"/>
      <c r="C215" s="165"/>
      <c r="D215" s="166"/>
      <c r="E215" s="12"/>
      <c r="F215" s="190" t="s">
        <v>91</v>
      </c>
      <c r="G215" s="190"/>
      <c r="H215" s="190"/>
      <c r="I215" s="190"/>
      <c r="J215" s="190"/>
      <c r="K215" s="190"/>
      <c r="L215" s="190"/>
      <c r="M215" s="190"/>
      <c r="N215" s="190"/>
      <c r="O215" s="190"/>
      <c r="P215" s="190"/>
      <c r="Q215" s="190"/>
      <c r="R215" s="13"/>
      <c r="S215" s="54"/>
      <c r="T215" s="11"/>
      <c r="U215" s="165"/>
      <c r="V215" s="166"/>
      <c r="W215" s="12"/>
      <c r="X215" s="190" t="s">
        <v>92</v>
      </c>
      <c r="Y215" s="190"/>
      <c r="Z215" s="190"/>
      <c r="AA215" s="190"/>
      <c r="AB215" s="190"/>
      <c r="AC215" s="190"/>
      <c r="AD215" s="190"/>
      <c r="AE215" s="190"/>
      <c r="AF215" s="190"/>
      <c r="AG215" s="190"/>
      <c r="AH215" s="190"/>
      <c r="AI215" s="190"/>
      <c r="AJ215" s="13"/>
    </row>
    <row r="216" spans="1:36" ht="0.95" customHeight="1" x14ac:dyDescent="0.25">
      <c r="B216" s="9"/>
      <c r="C216" s="165"/>
      <c r="D216" s="166"/>
      <c r="E216" s="5"/>
      <c r="F216" s="190"/>
      <c r="G216" s="190"/>
      <c r="H216" s="190"/>
      <c r="I216" s="190"/>
      <c r="J216" s="190"/>
      <c r="K216" s="190"/>
      <c r="L216" s="190"/>
      <c r="M216" s="190"/>
      <c r="N216" s="190"/>
      <c r="O216" s="190"/>
      <c r="P216" s="190"/>
      <c r="Q216" s="190"/>
      <c r="R216" s="10"/>
      <c r="T216" s="9"/>
      <c r="U216" s="165"/>
      <c r="V216" s="166"/>
      <c r="W216" s="5"/>
      <c r="X216" s="190"/>
      <c r="Y216" s="190"/>
      <c r="Z216" s="190"/>
      <c r="AA216" s="190"/>
      <c r="AB216" s="190"/>
      <c r="AC216" s="190"/>
      <c r="AD216" s="190"/>
      <c r="AE216" s="190"/>
      <c r="AF216" s="190"/>
      <c r="AG216" s="190"/>
      <c r="AH216" s="190"/>
      <c r="AI216" s="190"/>
      <c r="AJ216" s="10"/>
    </row>
    <row r="217" spans="1:36" ht="12.6" customHeight="1" x14ac:dyDescent="0.25">
      <c r="B217" s="9"/>
      <c r="C217" s="165"/>
      <c r="D217" s="166"/>
      <c r="E217" s="5"/>
      <c r="F217" s="190"/>
      <c r="G217" s="190"/>
      <c r="H217" s="190"/>
      <c r="I217" s="190"/>
      <c r="J217" s="190"/>
      <c r="K217" s="190"/>
      <c r="L217" s="190"/>
      <c r="M217" s="190"/>
      <c r="N217" s="190"/>
      <c r="O217" s="190"/>
      <c r="P217" s="190"/>
      <c r="Q217" s="190"/>
      <c r="R217" s="10"/>
      <c r="T217" s="9"/>
      <c r="U217" s="165"/>
      <c r="V217" s="166"/>
      <c r="W217" s="5"/>
      <c r="X217" s="190"/>
      <c r="Y217" s="190"/>
      <c r="Z217" s="190"/>
      <c r="AA217" s="190"/>
      <c r="AB217" s="190"/>
      <c r="AC217" s="190"/>
      <c r="AD217" s="190"/>
      <c r="AE217" s="190"/>
      <c r="AF217" s="190"/>
      <c r="AG217" s="190"/>
      <c r="AH217" s="190"/>
      <c r="AI217" s="190"/>
      <c r="AJ217" s="10"/>
    </row>
    <row r="218" spans="1:36" ht="1.5" customHeight="1" x14ac:dyDescent="0.25">
      <c r="B218" s="9"/>
      <c r="C218" s="165"/>
      <c r="D218" s="166"/>
      <c r="E218" s="5"/>
      <c r="F218" s="190"/>
      <c r="G218" s="190"/>
      <c r="H218" s="190"/>
      <c r="I218" s="190"/>
      <c r="J218" s="190"/>
      <c r="K218" s="190"/>
      <c r="L218" s="190"/>
      <c r="M218" s="190"/>
      <c r="N218" s="190"/>
      <c r="O218" s="190"/>
      <c r="P218" s="190"/>
      <c r="Q218" s="190"/>
      <c r="R218" s="10"/>
      <c r="T218" s="9"/>
      <c r="U218" s="165"/>
      <c r="V218" s="166"/>
      <c r="W218" s="5"/>
      <c r="X218" s="190"/>
      <c r="Y218" s="190"/>
      <c r="Z218" s="190"/>
      <c r="AA218" s="190"/>
      <c r="AB218" s="190"/>
      <c r="AC218" s="190"/>
      <c r="AD218" s="190"/>
      <c r="AE218" s="190"/>
      <c r="AF218" s="190"/>
      <c r="AG218" s="190"/>
      <c r="AH218" s="190"/>
      <c r="AI218" s="190"/>
      <c r="AJ218" s="10"/>
    </row>
    <row r="219" spans="1:36" s="21" customFormat="1" ht="6.6" customHeight="1" x14ac:dyDescent="0.25">
      <c r="A219" s="61"/>
      <c r="B219" s="25"/>
      <c r="C219" s="165"/>
      <c r="D219" s="166"/>
      <c r="E219" s="22"/>
      <c r="F219" s="190"/>
      <c r="G219" s="190"/>
      <c r="H219" s="190"/>
      <c r="I219" s="190"/>
      <c r="J219" s="190"/>
      <c r="K219" s="190"/>
      <c r="L219" s="190"/>
      <c r="M219" s="190"/>
      <c r="N219" s="190"/>
      <c r="O219" s="190"/>
      <c r="P219" s="190"/>
      <c r="Q219" s="190"/>
      <c r="R219" s="26"/>
      <c r="S219" s="56"/>
      <c r="T219" s="25"/>
      <c r="U219" s="165"/>
      <c r="V219" s="166"/>
      <c r="W219" s="22"/>
      <c r="X219" s="190"/>
      <c r="Y219" s="190"/>
      <c r="Z219" s="190"/>
      <c r="AA219" s="190"/>
      <c r="AB219" s="190"/>
      <c r="AC219" s="190"/>
      <c r="AD219" s="190"/>
      <c r="AE219" s="190"/>
      <c r="AF219" s="190"/>
      <c r="AG219" s="190"/>
      <c r="AH219" s="190"/>
      <c r="AI219" s="190"/>
      <c r="AJ219" s="26"/>
    </row>
    <row r="220" spans="1:36" ht="5.0999999999999996" customHeight="1" x14ac:dyDescent="0.25">
      <c r="B220" s="9"/>
      <c r="C220" s="165"/>
      <c r="D220" s="166"/>
      <c r="E220" s="5"/>
      <c r="F220" s="190"/>
      <c r="G220" s="190"/>
      <c r="H220" s="190"/>
      <c r="I220" s="190"/>
      <c r="J220" s="190"/>
      <c r="K220" s="190"/>
      <c r="L220" s="190"/>
      <c r="M220" s="190"/>
      <c r="N220" s="190"/>
      <c r="O220" s="190"/>
      <c r="P220" s="190"/>
      <c r="Q220" s="190"/>
      <c r="R220" s="10"/>
      <c r="T220" s="9"/>
      <c r="U220" s="165"/>
      <c r="V220" s="166"/>
      <c r="W220" s="5"/>
      <c r="X220" s="190"/>
      <c r="Y220" s="190"/>
      <c r="Z220" s="190"/>
      <c r="AA220" s="190"/>
      <c r="AB220" s="190"/>
      <c r="AC220" s="190"/>
      <c r="AD220" s="190"/>
      <c r="AE220" s="190"/>
      <c r="AF220" s="190"/>
      <c r="AG220" s="190"/>
      <c r="AH220" s="190"/>
      <c r="AI220" s="190"/>
      <c r="AJ220" s="10"/>
    </row>
    <row r="221" spans="1:36" ht="6.6" customHeight="1" x14ac:dyDescent="0.25">
      <c r="B221" s="9"/>
      <c r="C221" s="167"/>
      <c r="D221" s="168"/>
      <c r="E221" s="27"/>
      <c r="F221" s="190"/>
      <c r="G221" s="190"/>
      <c r="H221" s="190"/>
      <c r="I221" s="190"/>
      <c r="J221" s="190"/>
      <c r="K221" s="190"/>
      <c r="L221" s="190"/>
      <c r="M221" s="190"/>
      <c r="N221" s="190"/>
      <c r="O221" s="190"/>
      <c r="P221" s="190"/>
      <c r="Q221" s="190"/>
      <c r="R221" s="10"/>
      <c r="T221" s="9"/>
      <c r="U221" s="167"/>
      <c r="V221" s="168"/>
      <c r="W221" s="27"/>
      <c r="X221" s="190"/>
      <c r="Y221" s="190"/>
      <c r="Z221" s="190"/>
      <c r="AA221" s="190"/>
      <c r="AB221" s="190"/>
      <c r="AC221" s="190"/>
      <c r="AD221" s="190"/>
      <c r="AE221" s="190"/>
      <c r="AF221" s="190"/>
      <c r="AG221" s="190"/>
      <c r="AH221" s="190"/>
      <c r="AI221" s="190"/>
      <c r="AJ221" s="10"/>
    </row>
    <row r="222" spans="1:36" ht="0.95" customHeight="1" x14ac:dyDescent="0.25">
      <c r="B222" s="9"/>
      <c r="C222" s="4"/>
      <c r="D222" s="4"/>
      <c r="E222" s="27"/>
      <c r="F222" s="190"/>
      <c r="G222" s="190"/>
      <c r="H222" s="190"/>
      <c r="I222" s="190"/>
      <c r="J222" s="190"/>
      <c r="K222" s="190"/>
      <c r="L222" s="190"/>
      <c r="M222" s="190"/>
      <c r="N222" s="190"/>
      <c r="O222" s="190"/>
      <c r="P222" s="190"/>
      <c r="Q222" s="190"/>
      <c r="R222" s="10"/>
      <c r="T222" s="9"/>
      <c r="U222" s="4"/>
      <c r="V222" s="4"/>
      <c r="W222" s="27"/>
      <c r="X222" s="190"/>
      <c r="Y222" s="190"/>
      <c r="Z222" s="190"/>
      <c r="AA222" s="190"/>
      <c r="AB222" s="190"/>
      <c r="AC222" s="190"/>
      <c r="AD222" s="190"/>
      <c r="AE222" s="190"/>
      <c r="AF222" s="190"/>
      <c r="AG222" s="190"/>
      <c r="AH222" s="190"/>
      <c r="AI222" s="190"/>
      <c r="AJ222" s="10"/>
    </row>
    <row r="223" spans="1:36" ht="18" customHeight="1" x14ac:dyDescent="0.25">
      <c r="B223" s="9"/>
      <c r="C223" s="186"/>
      <c r="D223" s="186"/>
      <c r="E223" s="42"/>
      <c r="F223" s="191"/>
      <c r="G223" s="191"/>
      <c r="H223" s="191"/>
      <c r="I223" s="191"/>
      <c r="J223" s="191"/>
      <c r="K223" s="191"/>
      <c r="L223" s="191"/>
      <c r="M223" s="191"/>
      <c r="N223" s="191"/>
      <c r="O223" s="191"/>
      <c r="P223" s="191"/>
      <c r="Q223" s="191"/>
      <c r="R223" s="10"/>
      <c r="T223" s="9"/>
      <c r="U223" s="196"/>
      <c r="V223" s="196"/>
      <c r="W223" s="42"/>
      <c r="X223" s="191"/>
      <c r="Y223" s="191"/>
      <c r="Z223" s="191"/>
      <c r="AA223" s="191"/>
      <c r="AB223" s="191"/>
      <c r="AC223" s="191"/>
      <c r="AD223" s="191"/>
      <c r="AE223" s="191"/>
      <c r="AF223" s="191"/>
      <c r="AG223" s="191"/>
      <c r="AH223" s="191"/>
      <c r="AI223" s="191"/>
      <c r="AJ223" s="10"/>
    </row>
    <row r="224" spans="1:36" ht="5.45" customHeight="1" x14ac:dyDescent="0.25">
      <c r="B224" s="14"/>
      <c r="C224" s="185"/>
      <c r="D224" s="185"/>
      <c r="E224" s="15"/>
      <c r="F224" s="185"/>
      <c r="G224" s="185"/>
      <c r="H224" s="185"/>
      <c r="I224" s="185"/>
      <c r="J224" s="185"/>
      <c r="K224" s="185"/>
      <c r="L224" s="185"/>
      <c r="M224" s="185"/>
      <c r="N224" s="185"/>
      <c r="O224" s="185"/>
      <c r="P224" s="185"/>
      <c r="Q224" s="185"/>
      <c r="R224" s="16"/>
      <c r="T224" s="14"/>
      <c r="U224" s="185"/>
      <c r="V224" s="185"/>
      <c r="W224" s="15"/>
      <c r="X224" s="185" t="s">
        <v>20</v>
      </c>
      <c r="Y224" s="185"/>
      <c r="Z224" s="185"/>
      <c r="AA224" s="185"/>
      <c r="AB224" s="185"/>
      <c r="AC224" s="185"/>
      <c r="AD224" s="185"/>
      <c r="AE224" s="185"/>
      <c r="AF224" s="185"/>
      <c r="AG224" s="185"/>
      <c r="AH224" s="185"/>
      <c r="AI224" s="185"/>
      <c r="AJ224" s="16"/>
    </row>
    <row r="225" ht="2.4500000000000002" customHeight="1" x14ac:dyDescent="0.25"/>
  </sheetData>
  <sheetProtection algorithmName="SHA-512" hashValue="zD+07g4nCMm1Ahjjb1KTkt7dfnQ1cJ6uwiVAIW2eN5R5JDyo4iY6YzyrKs7Xx+o7QdcyF5BCrSXBlkNJE+0VZA==" saltValue="PTx1BRVOy1NHrVd//d8UJQ==" spinCount="100000" sheet="1" selectLockedCells="1"/>
  <mergeCells count="425">
    <mergeCell ref="C224:D224"/>
    <mergeCell ref="F224:Q224"/>
    <mergeCell ref="U224:V224"/>
    <mergeCell ref="X224:AI224"/>
    <mergeCell ref="F213:Q213"/>
    <mergeCell ref="X213:AI213"/>
    <mergeCell ref="F215:Q223"/>
    <mergeCell ref="X215:AI223"/>
    <mergeCell ref="C223:D223"/>
    <mergeCell ref="U223:V223"/>
    <mergeCell ref="C209:D221"/>
    <mergeCell ref="F209:Q210"/>
    <mergeCell ref="U209:V221"/>
    <mergeCell ref="X209:AI210"/>
    <mergeCell ref="F211:J211"/>
    <mergeCell ref="L211:N211"/>
    <mergeCell ref="P211:Q211"/>
    <mergeCell ref="X211:AB211"/>
    <mergeCell ref="AD211:AF211"/>
    <mergeCell ref="AH211:AI211"/>
    <mergeCell ref="D207:P207"/>
    <mergeCell ref="V207:AH207"/>
    <mergeCell ref="F199:Q201"/>
    <mergeCell ref="X199:AI201"/>
    <mergeCell ref="C201:D201"/>
    <mergeCell ref="U201:V201"/>
    <mergeCell ref="C202:D202"/>
    <mergeCell ref="F202:Q202"/>
    <mergeCell ref="U202:V202"/>
    <mergeCell ref="X202:AI202"/>
    <mergeCell ref="F195:J195"/>
    <mergeCell ref="L195:N195"/>
    <mergeCell ref="P195:Q195"/>
    <mergeCell ref="X195:AB195"/>
    <mergeCell ref="AD195:AF195"/>
    <mergeCell ref="AH195:AI195"/>
    <mergeCell ref="D205:P205"/>
    <mergeCell ref="V205:AH205"/>
    <mergeCell ref="D206:P206"/>
    <mergeCell ref="V206:AH206"/>
    <mergeCell ref="F191:L191"/>
    <mergeCell ref="N191:Q191"/>
    <mergeCell ref="X191:AD191"/>
    <mergeCell ref="AF191:AI191"/>
    <mergeCell ref="F193:L193"/>
    <mergeCell ref="N193:Q193"/>
    <mergeCell ref="X193:AD193"/>
    <mergeCell ref="AF193:AI193"/>
    <mergeCell ref="C187:D199"/>
    <mergeCell ref="F187:Q188"/>
    <mergeCell ref="U187:V199"/>
    <mergeCell ref="X187:AI188"/>
    <mergeCell ref="F189:J189"/>
    <mergeCell ref="L189:N189"/>
    <mergeCell ref="P189:Q189"/>
    <mergeCell ref="X189:AB189"/>
    <mergeCell ref="AD189:AF189"/>
    <mergeCell ref="AH189:AI189"/>
    <mergeCell ref="F197:J197"/>
    <mergeCell ref="L197:N197"/>
    <mergeCell ref="P197:Q197"/>
    <mergeCell ref="X197:AB197"/>
    <mergeCell ref="AD197:AF197"/>
    <mergeCell ref="AH197:AI197"/>
    <mergeCell ref="D185:P185"/>
    <mergeCell ref="V185:AH185"/>
    <mergeCell ref="F177:Q179"/>
    <mergeCell ref="X177:AI179"/>
    <mergeCell ref="C179:D179"/>
    <mergeCell ref="U179:V179"/>
    <mergeCell ref="C180:D180"/>
    <mergeCell ref="F180:Q180"/>
    <mergeCell ref="U180:V180"/>
    <mergeCell ref="X180:AI180"/>
    <mergeCell ref="F173:J173"/>
    <mergeCell ref="L173:N173"/>
    <mergeCell ref="P173:Q173"/>
    <mergeCell ref="X173:AB173"/>
    <mergeCell ref="AD173:AF173"/>
    <mergeCell ref="AH173:AI173"/>
    <mergeCell ref="D183:P183"/>
    <mergeCell ref="V183:AH183"/>
    <mergeCell ref="D184:P184"/>
    <mergeCell ref="V184:AH184"/>
    <mergeCell ref="F169:L169"/>
    <mergeCell ref="N169:Q169"/>
    <mergeCell ref="X169:AD169"/>
    <mergeCell ref="AF169:AI169"/>
    <mergeCell ref="F171:L171"/>
    <mergeCell ref="N171:Q171"/>
    <mergeCell ref="X171:AD171"/>
    <mergeCell ref="AF171:AI171"/>
    <mergeCell ref="C165:D177"/>
    <mergeCell ref="F165:Q166"/>
    <mergeCell ref="U165:V177"/>
    <mergeCell ref="X165:AI166"/>
    <mergeCell ref="F167:J167"/>
    <mergeCell ref="L167:N167"/>
    <mergeCell ref="P167:Q167"/>
    <mergeCell ref="X167:AB167"/>
    <mergeCell ref="AD167:AF167"/>
    <mergeCell ref="AH167:AI167"/>
    <mergeCell ref="F175:J175"/>
    <mergeCell ref="L175:N175"/>
    <mergeCell ref="P175:Q175"/>
    <mergeCell ref="X175:AB175"/>
    <mergeCell ref="AD175:AF175"/>
    <mergeCell ref="AH175:AI175"/>
    <mergeCell ref="D163:P163"/>
    <mergeCell ref="V163:AH163"/>
    <mergeCell ref="F155:Q157"/>
    <mergeCell ref="X155:AI157"/>
    <mergeCell ref="C157:D157"/>
    <mergeCell ref="U157:V157"/>
    <mergeCell ref="C158:D158"/>
    <mergeCell ref="F158:Q158"/>
    <mergeCell ref="U158:V158"/>
    <mergeCell ref="X158:AI158"/>
    <mergeCell ref="F151:J151"/>
    <mergeCell ref="L151:N151"/>
    <mergeCell ref="P151:Q151"/>
    <mergeCell ref="X151:AB151"/>
    <mergeCell ref="AD151:AF151"/>
    <mergeCell ref="AH151:AI151"/>
    <mergeCell ref="D161:P161"/>
    <mergeCell ref="V161:AH161"/>
    <mergeCell ref="D162:P162"/>
    <mergeCell ref="V162:AH162"/>
    <mergeCell ref="F147:L147"/>
    <mergeCell ref="N147:Q147"/>
    <mergeCell ref="X147:AD147"/>
    <mergeCell ref="AF147:AI147"/>
    <mergeCell ref="F149:L149"/>
    <mergeCell ref="N149:Q149"/>
    <mergeCell ref="X149:AD149"/>
    <mergeCell ref="AF149:AI149"/>
    <mergeCell ref="C143:D155"/>
    <mergeCell ref="F143:Q144"/>
    <mergeCell ref="U143:V155"/>
    <mergeCell ref="X143:AI144"/>
    <mergeCell ref="F145:J145"/>
    <mergeCell ref="L145:N145"/>
    <mergeCell ref="P145:Q145"/>
    <mergeCell ref="X145:AB145"/>
    <mergeCell ref="AD145:AF145"/>
    <mergeCell ref="AH145:AI145"/>
    <mergeCell ref="F153:J153"/>
    <mergeCell ref="L153:N153"/>
    <mergeCell ref="P153:Q153"/>
    <mergeCell ref="X153:AB153"/>
    <mergeCell ref="AD153:AF153"/>
    <mergeCell ref="AH153:AI153"/>
    <mergeCell ref="D141:P141"/>
    <mergeCell ref="V141:AH141"/>
    <mergeCell ref="F133:Q135"/>
    <mergeCell ref="X133:AI135"/>
    <mergeCell ref="C135:D135"/>
    <mergeCell ref="U135:V135"/>
    <mergeCell ref="C136:D136"/>
    <mergeCell ref="F136:Q136"/>
    <mergeCell ref="U136:V136"/>
    <mergeCell ref="X136:AI136"/>
    <mergeCell ref="F129:J129"/>
    <mergeCell ref="L129:N129"/>
    <mergeCell ref="P129:Q129"/>
    <mergeCell ref="X129:AB129"/>
    <mergeCell ref="AD129:AF129"/>
    <mergeCell ref="AH129:AI129"/>
    <mergeCell ref="D139:P139"/>
    <mergeCell ref="V139:AH139"/>
    <mergeCell ref="D140:P140"/>
    <mergeCell ref="V140:AH140"/>
    <mergeCell ref="F125:L125"/>
    <mergeCell ref="N125:Q125"/>
    <mergeCell ref="X125:AD125"/>
    <mergeCell ref="AF125:AI125"/>
    <mergeCell ref="F127:L127"/>
    <mergeCell ref="N127:Q127"/>
    <mergeCell ref="X127:AD127"/>
    <mergeCell ref="AF127:AI127"/>
    <mergeCell ref="C121:D133"/>
    <mergeCell ref="F121:Q122"/>
    <mergeCell ref="U121:V133"/>
    <mergeCell ref="X121:AI122"/>
    <mergeCell ref="F123:J123"/>
    <mergeCell ref="L123:N123"/>
    <mergeCell ref="P123:Q123"/>
    <mergeCell ref="X123:AB123"/>
    <mergeCell ref="AD123:AF123"/>
    <mergeCell ref="AH123:AI123"/>
    <mergeCell ref="F131:J131"/>
    <mergeCell ref="L131:N131"/>
    <mergeCell ref="P131:Q131"/>
    <mergeCell ref="X131:AB131"/>
    <mergeCell ref="AD131:AF131"/>
    <mergeCell ref="AH131:AI131"/>
    <mergeCell ref="D119:P119"/>
    <mergeCell ref="V119:AH119"/>
    <mergeCell ref="F111:Q113"/>
    <mergeCell ref="X111:AI113"/>
    <mergeCell ref="C113:D113"/>
    <mergeCell ref="U113:V113"/>
    <mergeCell ref="C114:D114"/>
    <mergeCell ref="F114:Q114"/>
    <mergeCell ref="U114:V114"/>
    <mergeCell ref="X114:AI114"/>
    <mergeCell ref="F107:J107"/>
    <mergeCell ref="L107:N107"/>
    <mergeCell ref="P107:Q107"/>
    <mergeCell ref="X107:AB107"/>
    <mergeCell ref="AD107:AF107"/>
    <mergeCell ref="AH107:AI107"/>
    <mergeCell ref="D117:P117"/>
    <mergeCell ref="V117:AH117"/>
    <mergeCell ref="D118:P118"/>
    <mergeCell ref="V118:AH118"/>
    <mergeCell ref="F103:L103"/>
    <mergeCell ref="N103:Q103"/>
    <mergeCell ref="X103:AD103"/>
    <mergeCell ref="AF103:AI103"/>
    <mergeCell ref="F105:L105"/>
    <mergeCell ref="N105:Q105"/>
    <mergeCell ref="X105:AD105"/>
    <mergeCell ref="AF105:AI105"/>
    <mergeCell ref="C99:D111"/>
    <mergeCell ref="F99:Q100"/>
    <mergeCell ref="U99:V111"/>
    <mergeCell ref="X99:AI100"/>
    <mergeCell ref="F101:J101"/>
    <mergeCell ref="L101:N101"/>
    <mergeCell ref="P101:Q101"/>
    <mergeCell ref="X101:AB101"/>
    <mergeCell ref="AD101:AF101"/>
    <mergeCell ref="AH101:AI101"/>
    <mergeCell ref="F109:J109"/>
    <mergeCell ref="L109:N109"/>
    <mergeCell ref="P109:Q109"/>
    <mergeCell ref="X109:AB109"/>
    <mergeCell ref="AD109:AF109"/>
    <mergeCell ref="AH109:AI109"/>
    <mergeCell ref="D97:P97"/>
    <mergeCell ref="V97:AH97"/>
    <mergeCell ref="F89:Q91"/>
    <mergeCell ref="X89:AI91"/>
    <mergeCell ref="C91:D91"/>
    <mergeCell ref="U91:V91"/>
    <mergeCell ref="C92:D92"/>
    <mergeCell ref="F92:Q92"/>
    <mergeCell ref="U92:V92"/>
    <mergeCell ref="X92:AI92"/>
    <mergeCell ref="F85:J85"/>
    <mergeCell ref="L85:N85"/>
    <mergeCell ref="P85:Q85"/>
    <mergeCell ref="X85:AB85"/>
    <mergeCell ref="AD85:AF85"/>
    <mergeCell ref="AH85:AI85"/>
    <mergeCell ref="D95:P95"/>
    <mergeCell ref="V95:AH95"/>
    <mergeCell ref="D96:P96"/>
    <mergeCell ref="V96:AH96"/>
    <mergeCell ref="F81:L81"/>
    <mergeCell ref="N81:Q81"/>
    <mergeCell ref="X81:AD81"/>
    <mergeCell ref="AF81:AI81"/>
    <mergeCell ref="F83:L83"/>
    <mergeCell ref="N83:Q83"/>
    <mergeCell ref="X83:AD83"/>
    <mergeCell ref="AF83:AI83"/>
    <mergeCell ref="C77:D89"/>
    <mergeCell ref="F77:Q78"/>
    <mergeCell ref="U77:V89"/>
    <mergeCell ref="X77:AI78"/>
    <mergeCell ref="F79:J79"/>
    <mergeCell ref="L79:N79"/>
    <mergeCell ref="P79:Q79"/>
    <mergeCell ref="X79:AB79"/>
    <mergeCell ref="AD79:AF79"/>
    <mergeCell ref="AH79:AI79"/>
    <mergeCell ref="F87:J87"/>
    <mergeCell ref="L87:N87"/>
    <mergeCell ref="P87:Q87"/>
    <mergeCell ref="X87:AB87"/>
    <mergeCell ref="AD87:AF87"/>
    <mergeCell ref="AH87:AI87"/>
    <mergeCell ref="D75:P75"/>
    <mergeCell ref="V75:AH75"/>
    <mergeCell ref="F67:Q69"/>
    <mergeCell ref="X67:AI69"/>
    <mergeCell ref="C69:D69"/>
    <mergeCell ref="U69:V69"/>
    <mergeCell ref="C70:D70"/>
    <mergeCell ref="F70:Q70"/>
    <mergeCell ref="U70:V70"/>
    <mergeCell ref="X70:AI70"/>
    <mergeCell ref="F63:J63"/>
    <mergeCell ref="L63:N63"/>
    <mergeCell ref="P63:Q63"/>
    <mergeCell ref="X63:AB63"/>
    <mergeCell ref="AD63:AF63"/>
    <mergeCell ref="AH63:AI63"/>
    <mergeCell ref="D73:P73"/>
    <mergeCell ref="V73:AH73"/>
    <mergeCell ref="D74:P74"/>
    <mergeCell ref="V74:AH74"/>
    <mergeCell ref="F59:L59"/>
    <mergeCell ref="N59:Q59"/>
    <mergeCell ref="X59:AD59"/>
    <mergeCell ref="AF59:AI59"/>
    <mergeCell ref="F61:L61"/>
    <mergeCell ref="N61:Q61"/>
    <mergeCell ref="X61:AD61"/>
    <mergeCell ref="AF61:AI61"/>
    <mergeCell ref="C55:D67"/>
    <mergeCell ref="F55:Q56"/>
    <mergeCell ref="U55:V67"/>
    <mergeCell ref="X55:AI56"/>
    <mergeCell ref="F57:J57"/>
    <mergeCell ref="L57:N57"/>
    <mergeCell ref="P57:Q57"/>
    <mergeCell ref="X57:AB57"/>
    <mergeCell ref="AD57:AF57"/>
    <mergeCell ref="AH57:AI57"/>
    <mergeCell ref="F65:J65"/>
    <mergeCell ref="L65:N65"/>
    <mergeCell ref="P65:Q65"/>
    <mergeCell ref="X65:AB65"/>
    <mergeCell ref="AD65:AF65"/>
    <mergeCell ref="AH65:AI65"/>
    <mergeCell ref="D53:P53"/>
    <mergeCell ref="V53:AH53"/>
    <mergeCell ref="F45:Q47"/>
    <mergeCell ref="X45:AI47"/>
    <mergeCell ref="C47:D47"/>
    <mergeCell ref="U47:V47"/>
    <mergeCell ref="C48:D48"/>
    <mergeCell ref="F48:Q48"/>
    <mergeCell ref="U48:V48"/>
    <mergeCell ref="X48:AI48"/>
    <mergeCell ref="F41:J41"/>
    <mergeCell ref="L41:N41"/>
    <mergeCell ref="P41:Q41"/>
    <mergeCell ref="X41:AB41"/>
    <mergeCell ref="AD41:AF41"/>
    <mergeCell ref="AH41:AI41"/>
    <mergeCell ref="D51:P51"/>
    <mergeCell ref="V51:AH51"/>
    <mergeCell ref="D52:P52"/>
    <mergeCell ref="V52:AH52"/>
    <mergeCell ref="F37:L37"/>
    <mergeCell ref="N37:Q37"/>
    <mergeCell ref="X37:AD37"/>
    <mergeCell ref="AF37:AI37"/>
    <mergeCell ref="F39:L39"/>
    <mergeCell ref="N39:Q39"/>
    <mergeCell ref="X39:AD39"/>
    <mergeCell ref="AF39:AI39"/>
    <mergeCell ref="C33:D45"/>
    <mergeCell ref="F33:Q34"/>
    <mergeCell ref="U33:V45"/>
    <mergeCell ref="X33:AI34"/>
    <mergeCell ref="F35:J35"/>
    <mergeCell ref="L35:N35"/>
    <mergeCell ref="P35:Q35"/>
    <mergeCell ref="X35:AB35"/>
    <mergeCell ref="AD35:AF35"/>
    <mergeCell ref="AH35:AI35"/>
    <mergeCell ref="F43:J43"/>
    <mergeCell ref="L43:N43"/>
    <mergeCell ref="P43:Q43"/>
    <mergeCell ref="X43:AB43"/>
    <mergeCell ref="AD43:AF43"/>
    <mergeCell ref="AH43:AI43"/>
    <mergeCell ref="D31:P31"/>
    <mergeCell ref="V31:AH31"/>
    <mergeCell ref="F23:Q25"/>
    <mergeCell ref="X23:AI25"/>
    <mergeCell ref="C25:D25"/>
    <mergeCell ref="U25:V25"/>
    <mergeCell ref="C26:D26"/>
    <mergeCell ref="F26:Q26"/>
    <mergeCell ref="U26:V26"/>
    <mergeCell ref="X26:AI26"/>
    <mergeCell ref="F19:J19"/>
    <mergeCell ref="L19:N19"/>
    <mergeCell ref="P19:Q19"/>
    <mergeCell ref="X19:AB19"/>
    <mergeCell ref="AD19:AF19"/>
    <mergeCell ref="AH19:AI19"/>
    <mergeCell ref="D29:P29"/>
    <mergeCell ref="V29:AH29"/>
    <mergeCell ref="D30:P30"/>
    <mergeCell ref="V30:AH30"/>
    <mergeCell ref="F15:L15"/>
    <mergeCell ref="N15:Q15"/>
    <mergeCell ref="X15:AD15"/>
    <mergeCell ref="AF15:AI15"/>
    <mergeCell ref="D9:P9"/>
    <mergeCell ref="V9:AH9"/>
    <mergeCell ref="C11:D23"/>
    <mergeCell ref="F11:Q12"/>
    <mergeCell ref="U11:V23"/>
    <mergeCell ref="X11:AI12"/>
    <mergeCell ref="F13:J13"/>
    <mergeCell ref="L13:N13"/>
    <mergeCell ref="P13:Q13"/>
    <mergeCell ref="X13:AB13"/>
    <mergeCell ref="F21:J21"/>
    <mergeCell ref="L21:N21"/>
    <mergeCell ref="P21:Q21"/>
    <mergeCell ref="X21:AB21"/>
    <mergeCell ref="AD21:AF21"/>
    <mergeCell ref="AH21:AI21"/>
    <mergeCell ref="F17:L17"/>
    <mergeCell ref="N17:Q17"/>
    <mergeCell ref="X17:AD17"/>
    <mergeCell ref="AF17:AI17"/>
    <mergeCell ref="B2:AJ2"/>
    <mergeCell ref="B3:AJ3"/>
    <mergeCell ref="B4:AJ4"/>
    <mergeCell ref="D7:P7"/>
    <mergeCell ref="V7:AH7"/>
    <mergeCell ref="D8:P8"/>
    <mergeCell ref="V8:AH8"/>
    <mergeCell ref="AD13:AF13"/>
    <mergeCell ref="AH13:AI13"/>
  </mergeCells>
  <printOptions horizontalCentered="1"/>
  <pageMargins left="0.23622047244094491" right="0.23622047244094491" top="0.27" bottom="0.96" header="0.17" footer="0.51"/>
  <pageSetup orientation="portrait" r:id="rId1"/>
  <headerFooter>
    <oddFooter>&amp;L&amp;"-,Negrita"Nombre y Firma del Entrenador&amp;C&amp;"-,Negrita"Sello Plantel&amp;R&amp;"-,Negrita"Nombre  y Firma del Director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L160"/>
  <sheetViews>
    <sheetView showGridLines="0" showRowColHeaders="0" view="pageBreakPreview" topLeftCell="B1" zoomScale="170" zoomScaleNormal="110" zoomScaleSheetLayoutView="170" workbookViewId="0">
      <selection activeCell="B4" sqref="B4:AJ4"/>
    </sheetView>
  </sheetViews>
  <sheetFormatPr baseColWidth="10" defaultColWidth="0" defaultRowHeight="15" x14ac:dyDescent="0.25"/>
  <cols>
    <col min="1" max="1" width="0.7109375" style="57" customWidth="1"/>
    <col min="2" max="2" width="0.5703125" style="2" customWidth="1"/>
    <col min="3" max="3" width="8.85546875" style="2" customWidth="1"/>
    <col min="4" max="4" width="4.28515625" style="2" customWidth="1"/>
    <col min="5" max="5" width="0.42578125" style="2" customWidth="1"/>
    <col min="6" max="6" width="3.5703125" style="2" customWidth="1"/>
    <col min="7" max="7" width="0.42578125" style="2" customWidth="1"/>
    <col min="8" max="8" width="1.85546875" style="2" customWidth="1"/>
    <col min="9" max="9" width="0.7109375" style="2" customWidth="1"/>
    <col min="10" max="10" width="2.85546875" style="2" customWidth="1"/>
    <col min="11" max="11" width="0.28515625" style="2" customWidth="1"/>
    <col min="12" max="12" width="4.7109375" style="2" customWidth="1"/>
    <col min="13" max="13" width="0.28515625" style="2" customWidth="1"/>
    <col min="14" max="14" width="2.85546875" style="2" customWidth="1"/>
    <col min="15" max="15" width="0.42578125" style="2" customWidth="1"/>
    <col min="16" max="16" width="4" style="2" customWidth="1"/>
    <col min="17" max="17" width="5.42578125" style="2" customWidth="1"/>
    <col min="18" max="18" width="0.42578125" customWidth="1"/>
    <col min="19" max="19" width="3.85546875" style="52" customWidth="1"/>
    <col min="20" max="20" width="0.5703125" style="2" customWidth="1"/>
    <col min="21" max="21" width="8.85546875" style="2" customWidth="1"/>
    <col min="22" max="22" width="4.28515625" style="2" customWidth="1"/>
    <col min="23" max="23" width="0.42578125" style="2" customWidth="1"/>
    <col min="24" max="24" width="3.5703125" style="2" customWidth="1"/>
    <col min="25" max="25" width="0.42578125" style="2" customWidth="1"/>
    <col min="26" max="26" width="1.85546875" style="2" customWidth="1"/>
    <col min="27" max="27" width="0.7109375" style="2" customWidth="1"/>
    <col min="28" max="28" width="2.85546875" style="2" customWidth="1"/>
    <col min="29" max="29" width="0.28515625" style="2" customWidth="1"/>
    <col min="30" max="30" width="4.7109375" style="2" customWidth="1"/>
    <col min="31" max="31" width="0.28515625" style="2" customWidth="1"/>
    <col min="32" max="32" width="2.85546875" style="2" customWidth="1"/>
    <col min="33" max="33" width="0.42578125" style="2" customWidth="1"/>
    <col min="34" max="34" width="4" style="2" customWidth="1"/>
    <col min="35" max="35" width="5.42578125" style="2" customWidth="1"/>
    <col min="36" max="36" width="0.42578125" customWidth="1"/>
    <col min="37" max="37" width="0.5703125" customWidth="1"/>
    <col min="38" max="38" width="3.5703125" hidden="1" customWidth="1"/>
    <col min="39" max="16384" width="10.85546875" hidden="1"/>
  </cols>
  <sheetData>
    <row r="1" spans="1:38" ht="6.6" customHeight="1" x14ac:dyDescent="0.25">
      <c r="S1" s="50"/>
      <c r="AL1" t="s">
        <v>103</v>
      </c>
    </row>
    <row r="2" spans="1:38" ht="21.6" customHeight="1" x14ac:dyDescent="0.25">
      <c r="B2" s="153" t="s">
        <v>108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</row>
    <row r="3" spans="1:38" ht="15.6" customHeight="1" x14ac:dyDescent="0.25">
      <c r="B3" s="154" t="str">
        <f>'BD InterCOABQ '!C1</f>
        <v>Plantel 2 Amealco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</row>
    <row r="4" spans="1:38" ht="12.6" customHeight="1" x14ac:dyDescent="0.25">
      <c r="B4" s="192" t="s">
        <v>131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</row>
    <row r="5" spans="1:38" ht="6" customHeight="1" x14ac:dyDescent="0.25"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51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1:38" s="1" customFormat="1" ht="2.4500000000000002" customHeight="1" x14ac:dyDescent="0.25">
      <c r="A6" s="58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52"/>
      <c r="T6" s="6">
        <v>2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8"/>
    </row>
    <row r="7" spans="1:38" ht="13.5" customHeight="1" x14ac:dyDescent="0.25">
      <c r="A7" s="59" t="str">
        <f>1&amp;$AL$1</f>
        <v>1BLF</v>
      </c>
      <c r="B7" s="9"/>
      <c r="C7" s="5"/>
      <c r="D7" s="156" t="s">
        <v>108</v>
      </c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44"/>
      <c r="R7" s="10"/>
      <c r="S7" s="53" t="str">
        <f>2&amp;$AL$1</f>
        <v>2BLF</v>
      </c>
      <c r="T7" s="9"/>
      <c r="U7" s="5"/>
      <c r="V7" s="156" t="s">
        <v>108</v>
      </c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44"/>
      <c r="AJ7" s="10"/>
    </row>
    <row r="8" spans="1:38" ht="9.9499999999999993" customHeight="1" x14ac:dyDescent="0.25">
      <c r="B8" s="9"/>
      <c r="C8" s="5"/>
      <c r="D8" s="156" t="str">
        <f>$B$3</f>
        <v>Plantel 2 Amealco</v>
      </c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45"/>
      <c r="R8" s="10"/>
      <c r="T8" s="9"/>
      <c r="V8" s="156" t="str">
        <f>$B$3</f>
        <v>Plantel 2 Amealco</v>
      </c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45"/>
      <c r="AJ8" s="10"/>
    </row>
    <row r="9" spans="1:38" s="3" customFormat="1" ht="9.6" customHeight="1" x14ac:dyDescent="0.2">
      <c r="A9" s="57"/>
      <c r="B9" s="11"/>
      <c r="C9" s="12"/>
      <c r="D9" s="162" t="str">
        <f>$B$4</f>
        <v>Balonmano Femenil</v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46"/>
      <c r="R9" s="13"/>
      <c r="S9" s="54"/>
      <c r="T9" s="11"/>
      <c r="V9" s="162" t="str">
        <f>$B$4</f>
        <v>Balonmano Femenil</v>
      </c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46"/>
      <c r="AJ9" s="13"/>
    </row>
    <row r="10" spans="1:38" ht="2.1" customHeight="1" x14ac:dyDescent="0.25">
      <c r="B10" s="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0"/>
      <c r="T10" s="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0"/>
    </row>
    <row r="11" spans="1:38" ht="13.5" customHeight="1" x14ac:dyDescent="0.25">
      <c r="B11" s="9"/>
      <c r="C11" s="163"/>
      <c r="D11" s="164"/>
      <c r="E11" s="5"/>
      <c r="F11" s="169" t="str">
        <f>VLOOKUP(A7,'BD InterCOABQ '!$A:P,8,FALSE)&amp;" "&amp;VLOOKUP(A7,'BD InterCOABQ '!$A:P,9,FALSE)&amp;" "&amp;VLOOKUP(A7,'BD InterCOABQ '!$A:P,7,FALSE)</f>
        <v xml:space="preserve">  </v>
      </c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1"/>
      <c r="R11" s="10"/>
      <c r="T11" s="9"/>
      <c r="U11" s="175"/>
      <c r="V11" s="176"/>
      <c r="W11" s="5"/>
      <c r="X11" s="169" t="str">
        <f>VLOOKUP(S7,'BD InterCOABQ '!$A:AH,8,FALSE)&amp;" "&amp;VLOOKUP(S7,'BD InterCOABQ '!$A:AH,9,FALSE)&amp;" "&amp;VLOOKUP(S7,'BD InterCOABQ '!$A:AH,7,FALSE)</f>
        <v xml:space="preserve">  </v>
      </c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1"/>
      <c r="AJ11" s="10"/>
    </row>
    <row r="12" spans="1:38" ht="13.5" customHeight="1" x14ac:dyDescent="0.25">
      <c r="B12" s="9"/>
      <c r="C12" s="165"/>
      <c r="D12" s="166"/>
      <c r="E12" s="5"/>
      <c r="F12" s="172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4"/>
      <c r="R12" s="10"/>
      <c r="T12" s="9"/>
      <c r="U12" s="177"/>
      <c r="V12" s="178"/>
      <c r="W12" s="5"/>
      <c r="X12" s="172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4"/>
      <c r="AJ12" s="10"/>
    </row>
    <row r="13" spans="1:38" s="20" customFormat="1" ht="6.6" customHeight="1" x14ac:dyDescent="0.25">
      <c r="A13" s="60"/>
      <c r="B13" s="18"/>
      <c r="C13" s="165"/>
      <c r="D13" s="166"/>
      <c r="E13" s="17"/>
      <c r="F13" s="157" t="s">
        <v>17</v>
      </c>
      <c r="G13" s="157"/>
      <c r="H13" s="157"/>
      <c r="I13" s="157"/>
      <c r="J13" s="157"/>
      <c r="K13" s="43"/>
      <c r="L13" s="157" t="s">
        <v>18</v>
      </c>
      <c r="M13" s="157"/>
      <c r="N13" s="157"/>
      <c r="O13" s="43"/>
      <c r="P13" s="157" t="s">
        <v>4</v>
      </c>
      <c r="Q13" s="157"/>
      <c r="R13" s="24"/>
      <c r="S13" s="55"/>
      <c r="T13" s="18"/>
      <c r="U13" s="177"/>
      <c r="V13" s="178"/>
      <c r="W13" s="17"/>
      <c r="X13" s="157" t="s">
        <v>17</v>
      </c>
      <c r="Y13" s="157"/>
      <c r="Z13" s="157"/>
      <c r="AA13" s="157"/>
      <c r="AB13" s="157"/>
      <c r="AC13" s="43"/>
      <c r="AD13" s="157" t="s">
        <v>18</v>
      </c>
      <c r="AE13" s="157"/>
      <c r="AF13" s="157"/>
      <c r="AG13" s="43"/>
      <c r="AH13" s="157" t="s">
        <v>4</v>
      </c>
      <c r="AI13" s="157"/>
      <c r="AJ13" s="24"/>
    </row>
    <row r="14" spans="1:38" ht="2.4500000000000002" customHeight="1" x14ac:dyDescent="0.25">
      <c r="B14" s="9"/>
      <c r="C14" s="165"/>
      <c r="D14" s="16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0"/>
      <c r="T14" s="9"/>
      <c r="U14" s="177"/>
      <c r="V14" s="178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10"/>
    </row>
    <row r="15" spans="1:38" ht="12.95" customHeight="1" x14ac:dyDescent="0.25">
      <c r="B15" s="9"/>
      <c r="C15" s="165"/>
      <c r="D15" s="166"/>
      <c r="E15" s="5"/>
      <c r="F15" s="158" t="str">
        <f>IF(VLOOKUP(A7,'BD InterCOABQ '!$A:P,11,FALSE)="","",VLOOKUP(A7,'BD InterCOABQ '!$A:P,11,FALSE))</f>
        <v/>
      </c>
      <c r="G15" s="159"/>
      <c r="H15" s="159"/>
      <c r="I15" s="159"/>
      <c r="J15" s="159"/>
      <c r="K15" s="159"/>
      <c r="L15" s="160"/>
      <c r="M15" s="29"/>
      <c r="N15" s="161" t="str">
        <f>IF(VLOOKUP(A7,'BD InterCOABQ '!$A:P,10,FALSE)="","",VLOOKUP(A7,'BD InterCOABQ '!$A:P,10,FALSE))</f>
        <v/>
      </c>
      <c r="O15" s="161"/>
      <c r="P15" s="161"/>
      <c r="Q15" s="161"/>
      <c r="R15" s="10"/>
      <c r="T15" s="9"/>
      <c r="U15" s="177"/>
      <c r="V15" s="178"/>
      <c r="W15" s="5"/>
      <c r="X15" s="158" t="str">
        <f>IF(VLOOKUP(S7,'BD InterCOABQ '!$A:AH,11,FALSE)="","",VLOOKUP(S7,'BD InterCOABQ '!$A:AH,11,FALSE))</f>
        <v/>
      </c>
      <c r="Y15" s="159"/>
      <c r="Z15" s="159"/>
      <c r="AA15" s="159"/>
      <c r="AB15" s="159"/>
      <c r="AC15" s="159"/>
      <c r="AD15" s="160"/>
      <c r="AE15" s="29"/>
      <c r="AF15" s="161" t="str">
        <f>IF(VLOOKUP(S7,'BD InterCOABQ '!$A:AH,10,FALSE)="","",VLOOKUP(S7,'BD InterCOABQ '!$A:AH,10,FALSE))</f>
        <v/>
      </c>
      <c r="AG15" s="161"/>
      <c r="AH15" s="161"/>
      <c r="AI15" s="161"/>
      <c r="AJ15" s="10"/>
    </row>
    <row r="16" spans="1:38" ht="0.95" customHeight="1" x14ac:dyDescent="0.25">
      <c r="B16" s="9"/>
      <c r="C16" s="165"/>
      <c r="D16" s="166"/>
      <c r="E16" s="5"/>
      <c r="F16" s="5"/>
      <c r="G16" s="5"/>
      <c r="H16" s="5"/>
      <c r="I16" s="5"/>
      <c r="J16" s="5"/>
      <c r="K16" s="5"/>
      <c r="L16" s="4"/>
      <c r="M16" s="4"/>
      <c r="N16" s="4"/>
      <c r="O16" s="4"/>
      <c r="P16" s="4"/>
      <c r="Q16" s="4"/>
      <c r="R16" s="10"/>
      <c r="T16" s="9"/>
      <c r="U16" s="177"/>
      <c r="V16" s="178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10"/>
    </row>
    <row r="17" spans="1:36" s="3" customFormat="1" ht="6.6" customHeight="1" x14ac:dyDescent="0.2">
      <c r="A17" s="57"/>
      <c r="B17" s="11"/>
      <c r="C17" s="165"/>
      <c r="D17" s="166"/>
      <c r="E17" s="12"/>
      <c r="F17" s="157" t="s">
        <v>0</v>
      </c>
      <c r="G17" s="157"/>
      <c r="H17" s="157"/>
      <c r="I17" s="157"/>
      <c r="J17" s="157"/>
      <c r="K17" s="157"/>
      <c r="L17" s="157"/>
      <c r="M17" s="28"/>
      <c r="N17" s="157" t="s">
        <v>9</v>
      </c>
      <c r="O17" s="157"/>
      <c r="P17" s="157"/>
      <c r="Q17" s="157"/>
      <c r="R17" s="13"/>
      <c r="S17" s="54"/>
      <c r="T17" s="11"/>
      <c r="U17" s="177"/>
      <c r="V17" s="178"/>
      <c r="W17" s="12"/>
      <c r="X17" s="157" t="s">
        <v>0</v>
      </c>
      <c r="Y17" s="157"/>
      <c r="Z17" s="157"/>
      <c r="AA17" s="157"/>
      <c r="AB17" s="157"/>
      <c r="AC17" s="157"/>
      <c r="AD17" s="157"/>
      <c r="AE17" s="28"/>
      <c r="AF17" s="157" t="s">
        <v>9</v>
      </c>
      <c r="AG17" s="157"/>
      <c r="AH17" s="157"/>
      <c r="AI17" s="157"/>
      <c r="AJ17" s="13"/>
    </row>
    <row r="18" spans="1:36" ht="0.95" customHeight="1" x14ac:dyDescent="0.25">
      <c r="B18" s="9"/>
      <c r="C18" s="165"/>
      <c r="D18" s="166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0"/>
      <c r="T18" s="9"/>
      <c r="U18" s="177"/>
      <c r="V18" s="178"/>
      <c r="W18" s="5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0"/>
    </row>
    <row r="19" spans="1:36" ht="12.6" customHeight="1" x14ac:dyDescent="0.25">
      <c r="B19" s="9"/>
      <c r="C19" s="165"/>
      <c r="D19" s="166"/>
      <c r="E19" s="5"/>
      <c r="F19" s="181" t="str">
        <f>IF(VLOOKUP(A7,'BD InterCOABQ '!$A:P,14,FALSE)="","",VLOOKUP(A7,'BD InterCOABQ '!$A:P,14,FALSE))</f>
        <v/>
      </c>
      <c r="G19" s="181"/>
      <c r="H19" s="181"/>
      <c r="I19" s="181"/>
      <c r="J19" s="181"/>
      <c r="K19" s="5"/>
      <c r="L19" s="181" t="str">
        <f>IF(VLOOKUP(A7,'BD InterCOABQ '!$A:P,13,FALSE)="","",VLOOKUP(A7,'BD InterCOABQ '!$A:P,13,FALSE))</f>
        <v/>
      </c>
      <c r="M19" s="181"/>
      <c r="N19" s="181"/>
      <c r="O19" s="4"/>
      <c r="P19" s="181" t="str">
        <f>IF(VLOOKUP(A7,'BD InterCOABQ '!$A:P,15,FALSE)="","",VLOOKUP(A7,'BD InterCOABQ '!$A:P,15,FALSE))</f>
        <v/>
      </c>
      <c r="Q19" s="181"/>
      <c r="R19" s="10"/>
      <c r="T19" s="9"/>
      <c r="U19" s="177"/>
      <c r="V19" s="178"/>
      <c r="W19" s="5"/>
      <c r="X19" s="181" t="str">
        <f>IF(VLOOKUP(S7,'BD InterCOABQ '!$A:AH,14,FALSE)="","",VLOOKUP(S7,'BD InterCOABQ '!$A:AH,14,FALSE))</f>
        <v/>
      </c>
      <c r="Y19" s="181"/>
      <c r="Z19" s="181"/>
      <c r="AA19" s="181"/>
      <c r="AB19" s="181"/>
      <c r="AC19" s="5"/>
      <c r="AD19" s="181" t="str">
        <f>IF(VLOOKUP(S7,'BD InterCOABQ '!$A:AH,13,FALSE)="","",VLOOKUP(S7,'BD InterCOABQ '!$A:AH,13,FALSE))</f>
        <v/>
      </c>
      <c r="AE19" s="181"/>
      <c r="AF19" s="181"/>
      <c r="AG19" s="4"/>
      <c r="AH19" s="181" t="str">
        <f>IF(VLOOKUP(S7,'BD InterCOABQ '!$A:AH,15,FALSE)="","",VLOOKUP(S7,'BD InterCOABQ '!$A:AH,15,FALSE))</f>
        <v/>
      </c>
      <c r="AI19" s="181"/>
      <c r="AJ19" s="10"/>
    </row>
    <row r="20" spans="1:36" ht="1.5" customHeight="1" x14ac:dyDescent="0.25">
      <c r="B20" s="9"/>
      <c r="C20" s="165"/>
      <c r="D20" s="166"/>
      <c r="E20" s="5"/>
      <c r="F20" s="4"/>
      <c r="G20" s="4"/>
      <c r="H20" s="4"/>
      <c r="I20" s="5"/>
      <c r="J20" s="5"/>
      <c r="K20" s="5"/>
      <c r="L20" s="4"/>
      <c r="M20" s="4"/>
      <c r="N20" s="4"/>
      <c r="O20" s="4"/>
      <c r="P20" s="4"/>
      <c r="Q20" s="4"/>
      <c r="R20" s="10"/>
      <c r="T20" s="9"/>
      <c r="U20" s="177"/>
      <c r="V20" s="178"/>
      <c r="W20" s="5"/>
      <c r="X20" s="4"/>
      <c r="Y20" s="4"/>
      <c r="Z20" s="4"/>
      <c r="AA20" s="5"/>
      <c r="AB20" s="5"/>
      <c r="AC20" s="5"/>
      <c r="AD20" s="4"/>
      <c r="AE20" s="4"/>
      <c r="AF20" s="4"/>
      <c r="AG20" s="4"/>
      <c r="AH20" s="4"/>
      <c r="AI20" s="4"/>
      <c r="AJ20" s="10"/>
    </row>
    <row r="21" spans="1:36" s="21" customFormat="1" ht="6.6" customHeight="1" x14ac:dyDescent="0.25">
      <c r="A21" s="61"/>
      <c r="B21" s="25"/>
      <c r="C21" s="165"/>
      <c r="D21" s="166"/>
      <c r="E21" s="22"/>
      <c r="F21" s="157" t="s">
        <v>89</v>
      </c>
      <c r="G21" s="157"/>
      <c r="H21" s="157"/>
      <c r="I21" s="157"/>
      <c r="J21" s="157"/>
      <c r="K21" s="43"/>
      <c r="L21" s="157" t="s">
        <v>19</v>
      </c>
      <c r="M21" s="157"/>
      <c r="N21" s="157"/>
      <c r="O21" s="43"/>
      <c r="P21" s="157" t="s">
        <v>10</v>
      </c>
      <c r="Q21" s="157"/>
      <c r="R21" s="26"/>
      <c r="S21" s="56"/>
      <c r="T21" s="25"/>
      <c r="U21" s="177"/>
      <c r="V21" s="178"/>
      <c r="W21" s="22"/>
      <c r="X21" s="157" t="s">
        <v>89</v>
      </c>
      <c r="Y21" s="157"/>
      <c r="Z21" s="157"/>
      <c r="AA21" s="157"/>
      <c r="AB21" s="157"/>
      <c r="AC21" s="43"/>
      <c r="AD21" s="157" t="s">
        <v>19</v>
      </c>
      <c r="AE21" s="157"/>
      <c r="AF21" s="157"/>
      <c r="AG21" s="43"/>
      <c r="AH21" s="157" t="s">
        <v>10</v>
      </c>
      <c r="AI21" s="157"/>
      <c r="AJ21" s="26"/>
    </row>
    <row r="22" spans="1:36" ht="5.0999999999999996" customHeight="1" x14ac:dyDescent="0.25">
      <c r="B22" s="9"/>
      <c r="C22" s="165"/>
      <c r="D22" s="166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0"/>
      <c r="T22" s="9"/>
      <c r="U22" s="177"/>
      <c r="V22" s="178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10"/>
    </row>
    <row r="23" spans="1:36" ht="6.6" customHeight="1" x14ac:dyDescent="0.25">
      <c r="B23" s="9"/>
      <c r="C23" s="167"/>
      <c r="D23" s="168"/>
      <c r="E23" s="27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0"/>
      <c r="T23" s="9"/>
      <c r="U23" s="179"/>
      <c r="V23" s="180"/>
      <c r="W23" s="27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0"/>
    </row>
    <row r="24" spans="1:36" ht="0.95" customHeight="1" x14ac:dyDescent="0.25">
      <c r="B24" s="9"/>
      <c r="C24" s="4"/>
      <c r="D24" s="4"/>
      <c r="E24" s="27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0"/>
      <c r="T24" s="9"/>
      <c r="U24" s="4"/>
      <c r="V24" s="4"/>
      <c r="W24" s="27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0"/>
    </row>
    <row r="25" spans="1:36" ht="18" customHeight="1" x14ac:dyDescent="0.25">
      <c r="B25" s="9"/>
      <c r="C25" s="183" t="str">
        <f>IF(VLOOKUP(A7,'BD InterCOABQ '!$A:P,12,FALSE)="","",VLOOKUP(A7,'BD InterCOABQ '!$A:P,12,FALSE))</f>
        <v/>
      </c>
      <c r="D25" s="184"/>
      <c r="E25" s="4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0"/>
      <c r="T25" s="9"/>
      <c r="U25" s="183" t="str">
        <f>IF(VLOOKUP(S7,'BD InterCOABQ '!$A:AH,12,FALSE)="","",VLOOKUP(S7,'BD InterCOABQ '!$A:AH,12,FALSE))</f>
        <v/>
      </c>
      <c r="V25" s="184"/>
      <c r="W25" s="4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0"/>
    </row>
    <row r="26" spans="1:36" ht="5.45" customHeight="1" x14ac:dyDescent="0.25">
      <c r="B26" s="14"/>
      <c r="C26" s="185" t="s">
        <v>7</v>
      </c>
      <c r="D26" s="185"/>
      <c r="E26" s="15"/>
      <c r="F26" s="185" t="s">
        <v>20</v>
      </c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6"/>
      <c r="T26" s="14"/>
      <c r="U26" s="185" t="s">
        <v>7</v>
      </c>
      <c r="V26" s="185"/>
      <c r="W26" s="15"/>
      <c r="X26" s="185" t="s">
        <v>20</v>
      </c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6"/>
    </row>
    <row r="27" spans="1:36" ht="9" customHeight="1" x14ac:dyDescent="0.25"/>
    <row r="28" spans="1:36" s="1" customFormat="1" ht="2.4500000000000002" customHeight="1" x14ac:dyDescent="0.25">
      <c r="A28" s="58"/>
      <c r="B28" s="6">
        <v>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  <c r="S28" s="52"/>
      <c r="T28" s="6">
        <v>4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8"/>
    </row>
    <row r="29" spans="1:36" ht="13.5" customHeight="1" x14ac:dyDescent="0.25">
      <c r="A29" s="57" t="str">
        <f>3&amp;AL$1</f>
        <v>3BLF</v>
      </c>
      <c r="B29" s="9"/>
      <c r="C29" s="5"/>
      <c r="D29" s="156" t="s">
        <v>108</v>
      </c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44"/>
      <c r="R29" s="10"/>
      <c r="S29" s="53" t="str">
        <f>4&amp;$AL$1</f>
        <v>4BLF</v>
      </c>
      <c r="T29" s="9"/>
      <c r="U29" s="5"/>
      <c r="V29" s="156" t="s">
        <v>108</v>
      </c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44"/>
      <c r="AJ29" s="10"/>
    </row>
    <row r="30" spans="1:36" ht="9.9499999999999993" customHeight="1" x14ac:dyDescent="0.25">
      <c r="B30" s="9"/>
      <c r="C30" s="5"/>
      <c r="D30" s="156" t="str">
        <f>$B$3</f>
        <v>Plantel 2 Amealco</v>
      </c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45"/>
      <c r="R30" s="10"/>
      <c r="T30" s="9"/>
      <c r="V30" s="156" t="str">
        <f>$B$3</f>
        <v>Plantel 2 Amealco</v>
      </c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45"/>
      <c r="AJ30" s="10"/>
    </row>
    <row r="31" spans="1:36" s="3" customFormat="1" ht="9.6" customHeight="1" x14ac:dyDescent="0.2">
      <c r="A31" s="57"/>
      <c r="B31" s="11"/>
      <c r="C31" s="12"/>
      <c r="D31" s="162" t="str">
        <f>$B$4</f>
        <v>Balonmano Femenil</v>
      </c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46"/>
      <c r="R31" s="13"/>
      <c r="S31" s="54"/>
      <c r="T31" s="11"/>
      <c r="V31" s="162" t="str">
        <f>$B$4</f>
        <v>Balonmano Femenil</v>
      </c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46"/>
      <c r="AJ31" s="13"/>
    </row>
    <row r="32" spans="1:36" ht="2.1" customHeight="1" x14ac:dyDescent="0.25">
      <c r="B32" s="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0"/>
      <c r="T32" s="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0"/>
    </row>
    <row r="33" spans="1:36" ht="13.5" customHeight="1" x14ac:dyDescent="0.25">
      <c r="B33" s="9"/>
      <c r="C33" s="163"/>
      <c r="D33" s="164"/>
      <c r="E33" s="5"/>
      <c r="F33" s="169" t="str">
        <f>VLOOKUP(A29,'BD InterCOABQ '!$A:P,8,FALSE)&amp;" "&amp;VLOOKUP(A29,'BD InterCOABQ '!$A:P,9,FALSE)&amp;" "&amp;VLOOKUP(A29,'BD InterCOABQ '!$A:P,7,FALSE)</f>
        <v xml:space="preserve">  </v>
      </c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1"/>
      <c r="R33" s="10"/>
      <c r="T33" s="9"/>
      <c r="U33" s="163"/>
      <c r="V33" s="164"/>
      <c r="W33" s="5"/>
      <c r="X33" s="169" t="str">
        <f>VLOOKUP(S29,'BD InterCOABQ '!$A:AH,8,FALSE)&amp;" "&amp;VLOOKUP(S29,'BD InterCOABQ '!$A:AH,9,FALSE)&amp;" "&amp;VLOOKUP(S29,'BD InterCOABQ '!$A:AH,7,FALSE)</f>
        <v xml:space="preserve">  </v>
      </c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1"/>
      <c r="AJ33" s="10"/>
    </row>
    <row r="34" spans="1:36" ht="13.5" customHeight="1" x14ac:dyDescent="0.25">
      <c r="B34" s="9"/>
      <c r="C34" s="165"/>
      <c r="D34" s="166"/>
      <c r="E34" s="5"/>
      <c r="F34" s="172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4"/>
      <c r="R34" s="10"/>
      <c r="T34" s="9"/>
      <c r="U34" s="165"/>
      <c r="V34" s="166"/>
      <c r="W34" s="5"/>
      <c r="X34" s="172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4"/>
      <c r="AJ34" s="10"/>
    </row>
    <row r="35" spans="1:36" s="20" customFormat="1" ht="6.6" customHeight="1" x14ac:dyDescent="0.25">
      <c r="A35" s="60"/>
      <c r="B35" s="18"/>
      <c r="C35" s="165"/>
      <c r="D35" s="166"/>
      <c r="E35" s="17"/>
      <c r="F35" s="157" t="s">
        <v>17</v>
      </c>
      <c r="G35" s="157"/>
      <c r="H35" s="157"/>
      <c r="I35" s="157"/>
      <c r="J35" s="157"/>
      <c r="K35" s="43"/>
      <c r="L35" s="157" t="s">
        <v>18</v>
      </c>
      <c r="M35" s="157"/>
      <c r="N35" s="157"/>
      <c r="O35" s="43"/>
      <c r="P35" s="157" t="s">
        <v>4</v>
      </c>
      <c r="Q35" s="157"/>
      <c r="R35" s="24"/>
      <c r="S35" s="55"/>
      <c r="T35" s="18"/>
      <c r="U35" s="165"/>
      <c r="V35" s="166"/>
      <c r="W35" s="17"/>
      <c r="X35" s="157" t="s">
        <v>17</v>
      </c>
      <c r="Y35" s="157"/>
      <c r="Z35" s="157"/>
      <c r="AA35" s="157"/>
      <c r="AB35" s="157"/>
      <c r="AC35" s="43"/>
      <c r="AD35" s="157" t="s">
        <v>18</v>
      </c>
      <c r="AE35" s="157"/>
      <c r="AF35" s="157"/>
      <c r="AG35" s="43"/>
      <c r="AH35" s="157" t="s">
        <v>4</v>
      </c>
      <c r="AI35" s="157"/>
      <c r="AJ35" s="24"/>
    </row>
    <row r="36" spans="1:36" ht="2.4500000000000002" customHeight="1" x14ac:dyDescent="0.25">
      <c r="B36" s="9"/>
      <c r="C36" s="165"/>
      <c r="D36" s="16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0"/>
      <c r="T36" s="9"/>
      <c r="U36" s="165"/>
      <c r="V36" s="166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10"/>
    </row>
    <row r="37" spans="1:36" ht="12.95" customHeight="1" x14ac:dyDescent="0.25">
      <c r="B37" s="9"/>
      <c r="C37" s="165"/>
      <c r="D37" s="166"/>
      <c r="E37" s="5"/>
      <c r="F37" s="158" t="str">
        <f>IF(VLOOKUP(A29,'BD InterCOABQ '!$A:P,11,FALSE)="","",VLOOKUP(A29,'BD InterCOABQ '!$A:P,11,FALSE))</f>
        <v/>
      </c>
      <c r="G37" s="159"/>
      <c r="H37" s="159"/>
      <c r="I37" s="159"/>
      <c r="J37" s="159"/>
      <c r="K37" s="159"/>
      <c r="L37" s="160"/>
      <c r="M37" s="29"/>
      <c r="N37" s="161" t="str">
        <f>IF(VLOOKUP(A29,'BD InterCOABQ '!$A:P,10,FALSE)="","",VLOOKUP(A29,'BD InterCOABQ '!$A:P,10,FALSE))</f>
        <v/>
      </c>
      <c r="O37" s="161"/>
      <c r="P37" s="161"/>
      <c r="Q37" s="161"/>
      <c r="R37" s="10"/>
      <c r="T37" s="9"/>
      <c r="U37" s="165"/>
      <c r="V37" s="166"/>
      <c r="W37" s="5"/>
      <c r="X37" s="158" t="str">
        <f>IF(VLOOKUP(S29,'BD InterCOABQ '!$A:AH,11,FALSE)="","",VLOOKUP(S29,'BD InterCOABQ '!$A:AH,11,FALSE))</f>
        <v/>
      </c>
      <c r="Y37" s="159"/>
      <c r="Z37" s="159"/>
      <c r="AA37" s="159"/>
      <c r="AB37" s="159"/>
      <c r="AC37" s="159"/>
      <c r="AD37" s="160"/>
      <c r="AE37" s="29"/>
      <c r="AF37" s="161" t="str">
        <f>IF(VLOOKUP(S29,'BD InterCOABQ '!$A:AH,10,FALSE)="","",VLOOKUP(S29,'BD InterCOABQ '!$A:AH,10,FALSE))</f>
        <v/>
      </c>
      <c r="AG37" s="161"/>
      <c r="AH37" s="161"/>
      <c r="AI37" s="161"/>
      <c r="AJ37" s="10"/>
    </row>
    <row r="38" spans="1:36" ht="0.95" customHeight="1" x14ac:dyDescent="0.25">
      <c r="B38" s="9"/>
      <c r="C38" s="165"/>
      <c r="D38" s="166"/>
      <c r="E38" s="5"/>
      <c r="F38" s="5"/>
      <c r="G38" s="5"/>
      <c r="H38" s="5"/>
      <c r="I38" s="5"/>
      <c r="J38" s="5"/>
      <c r="K38" s="5"/>
      <c r="L38" s="4"/>
      <c r="M38" s="4"/>
      <c r="N38" s="4"/>
      <c r="O38" s="4"/>
      <c r="P38" s="4"/>
      <c r="Q38" s="4"/>
      <c r="R38" s="10"/>
      <c r="T38" s="9"/>
      <c r="U38" s="165"/>
      <c r="V38" s="166"/>
      <c r="W38" s="5"/>
      <c r="X38" s="5"/>
      <c r="Y38" s="5"/>
      <c r="Z38" s="5"/>
      <c r="AA38" s="5"/>
      <c r="AB38" s="5"/>
      <c r="AC38" s="5"/>
      <c r="AD38" s="4"/>
      <c r="AE38" s="4"/>
      <c r="AF38" s="4"/>
      <c r="AG38" s="4"/>
      <c r="AH38" s="4"/>
      <c r="AI38" s="4"/>
      <c r="AJ38" s="10"/>
    </row>
    <row r="39" spans="1:36" s="3" customFormat="1" ht="6.6" customHeight="1" x14ac:dyDescent="0.2">
      <c r="A39" s="57"/>
      <c r="B39" s="11"/>
      <c r="C39" s="165"/>
      <c r="D39" s="166"/>
      <c r="E39" s="12"/>
      <c r="F39" s="157" t="s">
        <v>0</v>
      </c>
      <c r="G39" s="157"/>
      <c r="H39" s="157"/>
      <c r="I39" s="157"/>
      <c r="J39" s="157"/>
      <c r="K39" s="157"/>
      <c r="L39" s="157"/>
      <c r="M39" s="28"/>
      <c r="N39" s="157" t="s">
        <v>9</v>
      </c>
      <c r="O39" s="157"/>
      <c r="P39" s="157"/>
      <c r="Q39" s="157"/>
      <c r="R39" s="13"/>
      <c r="S39" s="54"/>
      <c r="T39" s="11"/>
      <c r="U39" s="165"/>
      <c r="V39" s="166"/>
      <c r="W39" s="12"/>
      <c r="X39" s="157" t="s">
        <v>0</v>
      </c>
      <c r="Y39" s="157"/>
      <c r="Z39" s="157"/>
      <c r="AA39" s="157"/>
      <c r="AB39" s="157"/>
      <c r="AC39" s="157"/>
      <c r="AD39" s="157"/>
      <c r="AE39" s="28"/>
      <c r="AF39" s="157" t="s">
        <v>9</v>
      </c>
      <c r="AG39" s="157"/>
      <c r="AH39" s="157"/>
      <c r="AI39" s="157"/>
      <c r="AJ39" s="13"/>
    </row>
    <row r="40" spans="1:36" ht="0.95" customHeight="1" x14ac:dyDescent="0.25">
      <c r="B40" s="9"/>
      <c r="C40" s="165"/>
      <c r="D40" s="166"/>
      <c r="E40" s="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0"/>
      <c r="T40" s="9"/>
      <c r="U40" s="165"/>
      <c r="V40" s="166"/>
      <c r="W40" s="5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10"/>
    </row>
    <row r="41" spans="1:36" ht="12.6" customHeight="1" x14ac:dyDescent="0.25">
      <c r="B41" s="9"/>
      <c r="C41" s="165"/>
      <c r="D41" s="166"/>
      <c r="E41" s="5"/>
      <c r="F41" s="181" t="str">
        <f>IF(VLOOKUP(A29,'BD InterCOABQ '!$A:P,14,FALSE)="","",VLOOKUP(A29,'BD InterCOABQ '!$A:P,14,FALSE))</f>
        <v/>
      </c>
      <c r="G41" s="181"/>
      <c r="H41" s="181"/>
      <c r="I41" s="181"/>
      <c r="J41" s="181"/>
      <c r="K41" s="5"/>
      <c r="L41" s="181" t="str">
        <f>IF(VLOOKUP(A29,'BD InterCOABQ '!$A:P,13,FALSE)="","",VLOOKUP(A29,'BD InterCOABQ '!$A:P,13,FALSE))</f>
        <v/>
      </c>
      <c r="M41" s="181"/>
      <c r="N41" s="181"/>
      <c r="O41" s="4"/>
      <c r="P41" s="181" t="str">
        <f>IF(VLOOKUP(A29,'BD InterCOABQ '!$A:P,15,FALSE)="","",VLOOKUP(A29,'BD InterCOABQ '!$A:P,15,FALSE))</f>
        <v/>
      </c>
      <c r="Q41" s="181"/>
      <c r="R41" s="10"/>
      <c r="T41" s="9"/>
      <c r="U41" s="165"/>
      <c r="V41" s="166"/>
      <c r="W41" s="5"/>
      <c r="X41" s="181" t="str">
        <f>IF(VLOOKUP(S29,'BD InterCOABQ '!$A:AH,14,FALSE)="","",VLOOKUP(S29,'BD InterCOABQ '!$A:AH,14,FALSE))</f>
        <v/>
      </c>
      <c r="Y41" s="181"/>
      <c r="Z41" s="181"/>
      <c r="AA41" s="181"/>
      <c r="AB41" s="181"/>
      <c r="AC41" s="5"/>
      <c r="AD41" s="181" t="str">
        <f>IF(VLOOKUP(S29,'BD InterCOABQ '!$A:AH,13,FALSE)="","",VLOOKUP(S29,'BD InterCOABQ '!$A:AH,13,FALSE))</f>
        <v/>
      </c>
      <c r="AE41" s="181"/>
      <c r="AF41" s="181"/>
      <c r="AG41" s="4"/>
      <c r="AH41" s="181" t="str">
        <f>IF(VLOOKUP(S29,'BD InterCOABQ '!$A:AH,15,FALSE)="","",VLOOKUP(S29,'BD InterCOABQ '!$A:AH,15,FALSE))</f>
        <v/>
      </c>
      <c r="AI41" s="181"/>
      <c r="AJ41" s="10"/>
    </row>
    <row r="42" spans="1:36" ht="1.5" customHeight="1" x14ac:dyDescent="0.25">
      <c r="B42" s="9"/>
      <c r="C42" s="165"/>
      <c r="D42" s="166"/>
      <c r="E42" s="5"/>
      <c r="F42" s="4"/>
      <c r="G42" s="4"/>
      <c r="H42" s="4"/>
      <c r="I42" s="5"/>
      <c r="J42" s="5"/>
      <c r="K42" s="5"/>
      <c r="L42" s="4"/>
      <c r="M42" s="4"/>
      <c r="N42" s="4"/>
      <c r="O42" s="4"/>
      <c r="P42" s="4"/>
      <c r="Q42" s="4"/>
      <c r="R42" s="10"/>
      <c r="T42" s="9"/>
      <c r="U42" s="165"/>
      <c r="V42" s="166"/>
      <c r="W42" s="5"/>
      <c r="X42" s="4"/>
      <c r="Y42" s="4"/>
      <c r="Z42" s="4"/>
      <c r="AA42" s="5"/>
      <c r="AB42" s="5"/>
      <c r="AC42" s="5"/>
      <c r="AD42" s="4"/>
      <c r="AE42" s="4"/>
      <c r="AF42" s="4"/>
      <c r="AG42" s="4"/>
      <c r="AH42" s="4"/>
      <c r="AI42" s="4"/>
      <c r="AJ42" s="10"/>
    </row>
    <row r="43" spans="1:36" s="21" customFormat="1" ht="6.6" customHeight="1" x14ac:dyDescent="0.25">
      <c r="A43" s="61"/>
      <c r="B43" s="25"/>
      <c r="C43" s="165"/>
      <c r="D43" s="166"/>
      <c r="E43" s="22"/>
      <c r="F43" s="157" t="s">
        <v>89</v>
      </c>
      <c r="G43" s="157"/>
      <c r="H43" s="157"/>
      <c r="I43" s="157"/>
      <c r="J43" s="157"/>
      <c r="K43" s="43"/>
      <c r="L43" s="157" t="s">
        <v>19</v>
      </c>
      <c r="M43" s="157"/>
      <c r="N43" s="157"/>
      <c r="O43" s="43"/>
      <c r="P43" s="157" t="s">
        <v>10</v>
      </c>
      <c r="Q43" s="157"/>
      <c r="R43" s="26"/>
      <c r="S43" s="56"/>
      <c r="T43" s="25"/>
      <c r="U43" s="165"/>
      <c r="V43" s="166"/>
      <c r="W43" s="22"/>
      <c r="X43" s="157" t="s">
        <v>89</v>
      </c>
      <c r="Y43" s="157"/>
      <c r="Z43" s="157"/>
      <c r="AA43" s="157"/>
      <c r="AB43" s="157"/>
      <c r="AC43" s="43"/>
      <c r="AD43" s="157" t="s">
        <v>19</v>
      </c>
      <c r="AE43" s="157"/>
      <c r="AF43" s="157"/>
      <c r="AG43" s="43"/>
      <c r="AH43" s="157" t="s">
        <v>10</v>
      </c>
      <c r="AI43" s="157"/>
      <c r="AJ43" s="26"/>
    </row>
    <row r="44" spans="1:36" ht="5.0999999999999996" customHeight="1" x14ac:dyDescent="0.25">
      <c r="B44" s="9"/>
      <c r="C44" s="165"/>
      <c r="D44" s="16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0"/>
      <c r="T44" s="9"/>
      <c r="U44" s="165"/>
      <c r="V44" s="166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10"/>
    </row>
    <row r="45" spans="1:36" ht="6.6" customHeight="1" x14ac:dyDescent="0.25">
      <c r="B45" s="9"/>
      <c r="C45" s="167"/>
      <c r="D45" s="168"/>
      <c r="E45" s="27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0"/>
      <c r="T45" s="9"/>
      <c r="U45" s="167"/>
      <c r="V45" s="168"/>
      <c r="W45" s="27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0"/>
    </row>
    <row r="46" spans="1:36" ht="0.95" customHeight="1" x14ac:dyDescent="0.25">
      <c r="B46" s="9"/>
      <c r="C46" s="4"/>
      <c r="D46" s="4"/>
      <c r="E46" s="27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0"/>
      <c r="T46" s="9"/>
      <c r="U46" s="4"/>
      <c r="V46" s="4"/>
      <c r="W46" s="27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0"/>
    </row>
    <row r="47" spans="1:36" ht="18" customHeight="1" x14ac:dyDescent="0.25">
      <c r="B47" s="9"/>
      <c r="C47" s="183" t="str">
        <f>IF(VLOOKUP(A29,'BD InterCOABQ '!$A:P,12,FALSE)="","",VLOOKUP(A29,'BD InterCOABQ '!$A:P,12,FALSE))</f>
        <v/>
      </c>
      <c r="D47" s="184"/>
      <c r="E47" s="4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0"/>
      <c r="T47" s="9"/>
      <c r="U47" s="183" t="str">
        <f>IF(VLOOKUP(S29,'BD InterCOABQ '!$A:AH,12,FALSE)="","",VLOOKUP(S29,'BD InterCOABQ '!$A:AH,12,FALSE))</f>
        <v/>
      </c>
      <c r="V47" s="184"/>
      <c r="W47" s="4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0"/>
    </row>
    <row r="48" spans="1:36" ht="5.45" customHeight="1" x14ac:dyDescent="0.25">
      <c r="B48" s="14"/>
      <c r="C48" s="185" t="s">
        <v>7</v>
      </c>
      <c r="D48" s="185"/>
      <c r="E48" s="15"/>
      <c r="F48" s="185" t="s">
        <v>20</v>
      </c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6"/>
      <c r="T48" s="14"/>
      <c r="U48" s="185" t="s">
        <v>7</v>
      </c>
      <c r="V48" s="185"/>
      <c r="W48" s="15"/>
      <c r="X48" s="185" t="s">
        <v>20</v>
      </c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6"/>
    </row>
    <row r="49" spans="1:36" ht="9" customHeight="1" x14ac:dyDescent="0.25"/>
    <row r="50" spans="1:36" s="1" customFormat="1" ht="2.4500000000000002" customHeight="1" x14ac:dyDescent="0.25">
      <c r="A50" s="58"/>
      <c r="B50" s="6">
        <v>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8"/>
      <c r="S50" s="52"/>
      <c r="T50" s="6">
        <v>6</v>
      </c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8"/>
    </row>
    <row r="51" spans="1:36" ht="13.5" customHeight="1" x14ac:dyDescent="0.25">
      <c r="A51" s="57" t="str">
        <f>5&amp;AL$1</f>
        <v>5BLF</v>
      </c>
      <c r="B51" s="9"/>
      <c r="C51" s="5"/>
      <c r="D51" s="156" t="s">
        <v>108</v>
      </c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44"/>
      <c r="R51" s="10"/>
      <c r="S51" s="53" t="str">
        <f>6&amp;$AL$1</f>
        <v>6BLF</v>
      </c>
      <c r="T51" s="9"/>
      <c r="U51" s="5"/>
      <c r="V51" s="156" t="s">
        <v>108</v>
      </c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44"/>
      <c r="AJ51" s="10"/>
    </row>
    <row r="52" spans="1:36" ht="9.9499999999999993" customHeight="1" x14ac:dyDescent="0.25">
      <c r="B52" s="9"/>
      <c r="C52" s="5"/>
      <c r="D52" s="156" t="str">
        <f>$B$3</f>
        <v>Plantel 2 Amealco</v>
      </c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45"/>
      <c r="R52" s="10"/>
      <c r="T52" s="9"/>
      <c r="V52" s="156" t="str">
        <f>$B$3</f>
        <v>Plantel 2 Amealco</v>
      </c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45"/>
      <c r="AJ52" s="10"/>
    </row>
    <row r="53" spans="1:36" s="3" customFormat="1" ht="9.6" customHeight="1" x14ac:dyDescent="0.2">
      <c r="A53" s="57"/>
      <c r="B53" s="11"/>
      <c r="C53" s="12"/>
      <c r="D53" s="162" t="str">
        <f>$B$4</f>
        <v>Balonmano Femenil</v>
      </c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46"/>
      <c r="R53" s="13"/>
      <c r="S53" s="54"/>
      <c r="T53" s="11"/>
      <c r="V53" s="162" t="str">
        <f>$B$4</f>
        <v>Balonmano Femenil</v>
      </c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46"/>
      <c r="AJ53" s="13"/>
    </row>
    <row r="54" spans="1:36" ht="2.1" customHeight="1" x14ac:dyDescent="0.25">
      <c r="B54" s="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0"/>
      <c r="T54" s="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0"/>
    </row>
    <row r="55" spans="1:36" ht="13.5" customHeight="1" x14ac:dyDescent="0.25">
      <c r="B55" s="9"/>
      <c r="C55" s="163"/>
      <c r="D55" s="164"/>
      <c r="E55" s="5"/>
      <c r="F55" s="169" t="str">
        <f>VLOOKUP(A51,'BD InterCOABQ '!$A:P,8,FALSE)&amp;" "&amp;VLOOKUP(A51,'BD InterCOABQ '!$A:P,9,FALSE)&amp;" "&amp;VLOOKUP(A51,'BD InterCOABQ '!$A:P,7,FALSE)</f>
        <v xml:space="preserve">  </v>
      </c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1"/>
      <c r="R55" s="10"/>
      <c r="T55" s="9"/>
      <c r="U55" s="163"/>
      <c r="V55" s="164"/>
      <c r="W55" s="5"/>
      <c r="X55" s="169" t="str">
        <f>VLOOKUP(S51,'BD InterCOABQ '!$A:AH,8,FALSE)&amp;" "&amp;VLOOKUP(S51,'BD InterCOABQ '!$A:AH,9,FALSE)&amp;" "&amp;VLOOKUP(S51,'BD InterCOABQ '!$A:AH,7,FALSE)</f>
        <v xml:space="preserve">  </v>
      </c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1"/>
      <c r="AJ55" s="10"/>
    </row>
    <row r="56" spans="1:36" ht="13.5" customHeight="1" x14ac:dyDescent="0.25">
      <c r="B56" s="9"/>
      <c r="C56" s="165"/>
      <c r="D56" s="166"/>
      <c r="E56" s="5"/>
      <c r="F56" s="172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4"/>
      <c r="R56" s="10"/>
      <c r="T56" s="9"/>
      <c r="U56" s="165"/>
      <c r="V56" s="166"/>
      <c r="W56" s="5"/>
      <c r="X56" s="172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4"/>
      <c r="AJ56" s="10"/>
    </row>
    <row r="57" spans="1:36" s="20" customFormat="1" ht="6.6" customHeight="1" x14ac:dyDescent="0.25">
      <c r="A57" s="60"/>
      <c r="B57" s="18"/>
      <c r="C57" s="165"/>
      <c r="D57" s="166"/>
      <c r="E57" s="17"/>
      <c r="F57" s="157" t="s">
        <v>17</v>
      </c>
      <c r="G57" s="157"/>
      <c r="H57" s="157"/>
      <c r="I57" s="157"/>
      <c r="J57" s="157"/>
      <c r="K57" s="43"/>
      <c r="L57" s="157" t="s">
        <v>18</v>
      </c>
      <c r="M57" s="157"/>
      <c r="N57" s="157"/>
      <c r="O57" s="43"/>
      <c r="P57" s="157" t="s">
        <v>4</v>
      </c>
      <c r="Q57" s="157"/>
      <c r="R57" s="24"/>
      <c r="S57" s="55"/>
      <c r="T57" s="18"/>
      <c r="U57" s="165"/>
      <c r="V57" s="166"/>
      <c r="W57" s="17"/>
      <c r="X57" s="157" t="s">
        <v>17</v>
      </c>
      <c r="Y57" s="157"/>
      <c r="Z57" s="157"/>
      <c r="AA57" s="157"/>
      <c r="AB57" s="157"/>
      <c r="AC57" s="43"/>
      <c r="AD57" s="157" t="s">
        <v>18</v>
      </c>
      <c r="AE57" s="157"/>
      <c r="AF57" s="157"/>
      <c r="AG57" s="43"/>
      <c r="AH57" s="157" t="s">
        <v>4</v>
      </c>
      <c r="AI57" s="157"/>
      <c r="AJ57" s="24"/>
    </row>
    <row r="58" spans="1:36" ht="2.4500000000000002" customHeight="1" x14ac:dyDescent="0.25">
      <c r="B58" s="9"/>
      <c r="C58" s="165"/>
      <c r="D58" s="16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10"/>
      <c r="T58" s="9"/>
      <c r="U58" s="165"/>
      <c r="V58" s="166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10"/>
    </row>
    <row r="59" spans="1:36" ht="12.95" customHeight="1" x14ac:dyDescent="0.25">
      <c r="B59" s="9"/>
      <c r="C59" s="165"/>
      <c r="D59" s="166"/>
      <c r="E59" s="5"/>
      <c r="F59" s="158" t="str">
        <f>IF(VLOOKUP(A51,'BD InterCOABQ '!$A:P,11,FALSE)="","",VLOOKUP(A51,'BD InterCOABQ '!$A:P,11,FALSE))</f>
        <v/>
      </c>
      <c r="G59" s="159"/>
      <c r="H59" s="159"/>
      <c r="I59" s="159"/>
      <c r="J59" s="159"/>
      <c r="K59" s="159"/>
      <c r="L59" s="160"/>
      <c r="M59" s="29"/>
      <c r="N59" s="161" t="str">
        <f>IF(VLOOKUP(A51,'BD InterCOABQ '!$A:P,10,FALSE)="","",VLOOKUP(A51,'BD InterCOABQ '!$A:P,10,FALSE))</f>
        <v/>
      </c>
      <c r="O59" s="161"/>
      <c r="P59" s="161"/>
      <c r="Q59" s="161"/>
      <c r="R59" s="10"/>
      <c r="T59" s="9"/>
      <c r="U59" s="165"/>
      <c r="V59" s="166"/>
      <c r="W59" s="5"/>
      <c r="X59" s="158" t="str">
        <f>IF(VLOOKUP(S51,'BD InterCOABQ '!$A:AH,11,FALSE)="","",VLOOKUP(S51,'BD InterCOABQ '!$A:AH,11,FALSE))</f>
        <v/>
      </c>
      <c r="Y59" s="159"/>
      <c r="Z59" s="159"/>
      <c r="AA59" s="159"/>
      <c r="AB59" s="159"/>
      <c r="AC59" s="159"/>
      <c r="AD59" s="160"/>
      <c r="AE59" s="29"/>
      <c r="AF59" s="161" t="str">
        <f>IF(VLOOKUP(S51,'BD InterCOABQ '!$A:AH,10,FALSE)="","",VLOOKUP(S51,'BD InterCOABQ '!$A:AH,10,FALSE))</f>
        <v/>
      </c>
      <c r="AG59" s="161"/>
      <c r="AH59" s="161"/>
      <c r="AI59" s="161"/>
      <c r="AJ59" s="10"/>
    </row>
    <row r="60" spans="1:36" ht="0.95" customHeight="1" x14ac:dyDescent="0.25">
      <c r="B60" s="9"/>
      <c r="C60" s="165"/>
      <c r="D60" s="166"/>
      <c r="E60" s="5"/>
      <c r="F60" s="5"/>
      <c r="G60" s="5"/>
      <c r="H60" s="5"/>
      <c r="I60" s="5"/>
      <c r="J60" s="5"/>
      <c r="K60" s="5"/>
      <c r="L60" s="4"/>
      <c r="M60" s="4"/>
      <c r="N60" s="4"/>
      <c r="O60" s="4"/>
      <c r="P60" s="4"/>
      <c r="Q60" s="4"/>
      <c r="R60" s="10"/>
      <c r="T60" s="9"/>
      <c r="U60" s="165"/>
      <c r="V60" s="166"/>
      <c r="W60" s="5"/>
      <c r="X60" s="5"/>
      <c r="Y60" s="5"/>
      <c r="Z60" s="5"/>
      <c r="AA60" s="5"/>
      <c r="AB60" s="5"/>
      <c r="AC60" s="5"/>
      <c r="AD60" s="4"/>
      <c r="AE60" s="4"/>
      <c r="AF60" s="4"/>
      <c r="AG60" s="4"/>
      <c r="AH60" s="4"/>
      <c r="AI60" s="4"/>
      <c r="AJ60" s="10"/>
    </row>
    <row r="61" spans="1:36" s="3" customFormat="1" ht="6.6" customHeight="1" x14ac:dyDescent="0.2">
      <c r="A61" s="57"/>
      <c r="B61" s="11"/>
      <c r="C61" s="165"/>
      <c r="D61" s="166"/>
      <c r="E61" s="12"/>
      <c r="F61" s="157" t="s">
        <v>0</v>
      </c>
      <c r="G61" s="157"/>
      <c r="H61" s="157"/>
      <c r="I61" s="157"/>
      <c r="J61" s="157"/>
      <c r="K61" s="157"/>
      <c r="L61" s="157"/>
      <c r="M61" s="28"/>
      <c r="N61" s="157" t="s">
        <v>9</v>
      </c>
      <c r="O61" s="157"/>
      <c r="P61" s="157"/>
      <c r="Q61" s="157"/>
      <c r="R61" s="13"/>
      <c r="S61" s="54"/>
      <c r="T61" s="11"/>
      <c r="U61" s="165"/>
      <c r="V61" s="166"/>
      <c r="W61" s="12"/>
      <c r="X61" s="157" t="s">
        <v>0</v>
      </c>
      <c r="Y61" s="157"/>
      <c r="Z61" s="157"/>
      <c r="AA61" s="157"/>
      <c r="AB61" s="157"/>
      <c r="AC61" s="157"/>
      <c r="AD61" s="157"/>
      <c r="AE61" s="28"/>
      <c r="AF61" s="157" t="s">
        <v>9</v>
      </c>
      <c r="AG61" s="157"/>
      <c r="AH61" s="157"/>
      <c r="AI61" s="157"/>
      <c r="AJ61" s="13"/>
    </row>
    <row r="62" spans="1:36" ht="0.95" customHeight="1" x14ac:dyDescent="0.25">
      <c r="B62" s="9"/>
      <c r="C62" s="165"/>
      <c r="D62" s="166"/>
      <c r="E62" s="5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10"/>
      <c r="T62" s="9"/>
      <c r="U62" s="165"/>
      <c r="V62" s="166"/>
      <c r="W62" s="5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10"/>
    </row>
    <row r="63" spans="1:36" ht="12.6" customHeight="1" x14ac:dyDescent="0.25">
      <c r="B63" s="9"/>
      <c r="C63" s="165"/>
      <c r="D63" s="166"/>
      <c r="E63" s="5"/>
      <c r="F63" s="181" t="str">
        <f>IF(VLOOKUP(A51,'BD InterCOABQ '!$A:P,14,FALSE)="","",VLOOKUP(A51,'BD InterCOABQ '!$A:P,14,FALSE))</f>
        <v/>
      </c>
      <c r="G63" s="181"/>
      <c r="H63" s="181"/>
      <c r="I63" s="181"/>
      <c r="J63" s="181"/>
      <c r="K63" s="5"/>
      <c r="L63" s="181" t="str">
        <f>IF(VLOOKUP(A51,'BD InterCOABQ '!$A:P,13,FALSE)="","",VLOOKUP(A51,'BD InterCOABQ '!$A:P,13,FALSE))</f>
        <v/>
      </c>
      <c r="M63" s="181"/>
      <c r="N63" s="181"/>
      <c r="O63" s="4"/>
      <c r="P63" s="181" t="str">
        <f>IF(VLOOKUP(A51,'BD InterCOABQ '!$A:P,15,FALSE)="","",VLOOKUP(A51,'BD InterCOABQ '!$A:P,15,FALSE))</f>
        <v/>
      </c>
      <c r="Q63" s="181"/>
      <c r="R63" s="10"/>
      <c r="T63" s="9"/>
      <c r="U63" s="165"/>
      <c r="V63" s="166"/>
      <c r="W63" s="5"/>
      <c r="X63" s="181" t="str">
        <f>IF(VLOOKUP(S51,'BD InterCOABQ '!$A:AH,14,FALSE)="","",VLOOKUP(S51,'BD InterCOABQ '!$A:AH,14,FALSE))</f>
        <v/>
      </c>
      <c r="Y63" s="181"/>
      <c r="Z63" s="181"/>
      <c r="AA63" s="181"/>
      <c r="AB63" s="181"/>
      <c r="AC63" s="5"/>
      <c r="AD63" s="181" t="str">
        <f>IF(VLOOKUP(S51,'BD InterCOABQ '!$A:AH,13,FALSE)="","",VLOOKUP(S51,'BD InterCOABQ '!$A:AH,13,FALSE))</f>
        <v/>
      </c>
      <c r="AE63" s="181"/>
      <c r="AF63" s="181"/>
      <c r="AG63" s="4"/>
      <c r="AH63" s="181" t="str">
        <f>IF(VLOOKUP(S51,'BD InterCOABQ '!$A:AH,15,FALSE)="","",VLOOKUP(S51,'BD InterCOABQ '!$A:AH,15,FALSE))</f>
        <v/>
      </c>
      <c r="AI63" s="181"/>
      <c r="AJ63" s="10"/>
    </row>
    <row r="64" spans="1:36" ht="1.5" customHeight="1" x14ac:dyDescent="0.25">
      <c r="B64" s="9"/>
      <c r="C64" s="165"/>
      <c r="D64" s="166"/>
      <c r="E64" s="5"/>
      <c r="F64" s="4"/>
      <c r="G64" s="4"/>
      <c r="H64" s="4"/>
      <c r="I64" s="5"/>
      <c r="J64" s="5"/>
      <c r="K64" s="5"/>
      <c r="L64" s="4"/>
      <c r="M64" s="4"/>
      <c r="N64" s="4"/>
      <c r="O64" s="4"/>
      <c r="P64" s="4"/>
      <c r="Q64" s="4"/>
      <c r="R64" s="10"/>
      <c r="T64" s="9"/>
      <c r="U64" s="165"/>
      <c r="V64" s="166"/>
      <c r="W64" s="5"/>
      <c r="X64" s="4"/>
      <c r="Y64" s="4"/>
      <c r="Z64" s="4"/>
      <c r="AA64" s="5"/>
      <c r="AB64" s="5"/>
      <c r="AC64" s="5"/>
      <c r="AD64" s="4"/>
      <c r="AE64" s="4"/>
      <c r="AF64" s="4"/>
      <c r="AG64" s="4"/>
      <c r="AH64" s="4"/>
      <c r="AI64" s="4"/>
      <c r="AJ64" s="10"/>
    </row>
    <row r="65" spans="1:36" s="21" customFormat="1" ht="6.6" customHeight="1" x14ac:dyDescent="0.25">
      <c r="A65" s="61"/>
      <c r="B65" s="25"/>
      <c r="C65" s="165"/>
      <c r="D65" s="166"/>
      <c r="E65" s="22"/>
      <c r="F65" s="157" t="s">
        <v>89</v>
      </c>
      <c r="G65" s="157"/>
      <c r="H65" s="157"/>
      <c r="I65" s="157"/>
      <c r="J65" s="157"/>
      <c r="K65" s="43"/>
      <c r="L65" s="157" t="s">
        <v>19</v>
      </c>
      <c r="M65" s="157"/>
      <c r="N65" s="157"/>
      <c r="O65" s="43"/>
      <c r="P65" s="157" t="s">
        <v>10</v>
      </c>
      <c r="Q65" s="157"/>
      <c r="R65" s="26"/>
      <c r="S65" s="56"/>
      <c r="T65" s="25"/>
      <c r="U65" s="165"/>
      <c r="V65" s="166"/>
      <c r="W65" s="22"/>
      <c r="X65" s="157" t="s">
        <v>89</v>
      </c>
      <c r="Y65" s="157"/>
      <c r="Z65" s="157"/>
      <c r="AA65" s="157"/>
      <c r="AB65" s="157"/>
      <c r="AC65" s="43"/>
      <c r="AD65" s="157" t="s">
        <v>19</v>
      </c>
      <c r="AE65" s="157"/>
      <c r="AF65" s="157"/>
      <c r="AG65" s="43"/>
      <c r="AH65" s="157" t="s">
        <v>10</v>
      </c>
      <c r="AI65" s="157"/>
      <c r="AJ65" s="26"/>
    </row>
    <row r="66" spans="1:36" ht="5.0999999999999996" customHeight="1" x14ac:dyDescent="0.25">
      <c r="B66" s="9"/>
      <c r="C66" s="165"/>
      <c r="D66" s="16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10"/>
      <c r="T66" s="9"/>
      <c r="U66" s="165"/>
      <c r="V66" s="166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10"/>
    </row>
    <row r="67" spans="1:36" ht="6.6" customHeight="1" x14ac:dyDescent="0.25">
      <c r="B67" s="9"/>
      <c r="C67" s="167"/>
      <c r="D67" s="168"/>
      <c r="E67" s="27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0"/>
      <c r="T67" s="9"/>
      <c r="U67" s="167"/>
      <c r="V67" s="168"/>
      <c r="W67" s="27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0"/>
    </row>
    <row r="68" spans="1:36" ht="0.95" customHeight="1" x14ac:dyDescent="0.25">
      <c r="B68" s="9"/>
      <c r="C68" s="4"/>
      <c r="D68" s="4"/>
      <c r="E68" s="27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0"/>
      <c r="T68" s="9"/>
      <c r="U68" s="4"/>
      <c r="V68" s="4"/>
      <c r="W68" s="27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0"/>
    </row>
    <row r="69" spans="1:36" ht="18" customHeight="1" x14ac:dyDescent="0.25">
      <c r="B69" s="9"/>
      <c r="C69" s="183" t="str">
        <f>IF(VLOOKUP(A51,'BD InterCOABQ '!$A:P,12,FALSE)="","",VLOOKUP(A51,'BD InterCOABQ '!$A:P,12,FALSE))</f>
        <v/>
      </c>
      <c r="D69" s="184"/>
      <c r="E69" s="4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0"/>
      <c r="T69" s="9"/>
      <c r="U69" s="183" t="str">
        <f>IF(VLOOKUP(S51,'BD InterCOABQ '!$A:AH,12,FALSE)="","",VLOOKUP(S51,'BD InterCOABQ '!$A:AH,12,FALSE))</f>
        <v/>
      </c>
      <c r="V69" s="184"/>
      <c r="W69" s="4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0"/>
    </row>
    <row r="70" spans="1:36" ht="5.45" customHeight="1" x14ac:dyDescent="0.25">
      <c r="B70" s="14"/>
      <c r="C70" s="185" t="s">
        <v>7</v>
      </c>
      <c r="D70" s="185"/>
      <c r="E70" s="15"/>
      <c r="F70" s="185" t="s">
        <v>20</v>
      </c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6"/>
      <c r="T70" s="14"/>
      <c r="U70" s="185" t="s">
        <v>7</v>
      </c>
      <c r="V70" s="185"/>
      <c r="W70" s="15"/>
      <c r="X70" s="185" t="s">
        <v>20</v>
      </c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6"/>
    </row>
    <row r="71" spans="1:36" ht="9" customHeight="1" x14ac:dyDescent="0.25"/>
    <row r="72" spans="1:36" s="1" customFormat="1" ht="2.4500000000000002" customHeight="1" x14ac:dyDescent="0.25">
      <c r="A72" s="58"/>
      <c r="B72" s="6">
        <v>7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8"/>
      <c r="S72" s="52"/>
      <c r="T72" s="6">
        <v>8</v>
      </c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8"/>
    </row>
    <row r="73" spans="1:36" ht="13.5" customHeight="1" x14ac:dyDescent="0.25">
      <c r="A73" s="57" t="str">
        <f>7&amp;AL$1</f>
        <v>7BLF</v>
      </c>
      <c r="B73" s="9"/>
      <c r="C73" s="5"/>
      <c r="D73" s="156" t="s">
        <v>108</v>
      </c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44"/>
      <c r="R73" s="10"/>
      <c r="S73" s="53" t="str">
        <f>8&amp;$AL$1</f>
        <v>8BLF</v>
      </c>
      <c r="T73" s="9"/>
      <c r="U73" s="5"/>
      <c r="V73" s="156" t="s">
        <v>108</v>
      </c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44"/>
      <c r="AJ73" s="10"/>
    </row>
    <row r="74" spans="1:36" ht="9.9499999999999993" customHeight="1" x14ac:dyDescent="0.25">
      <c r="B74" s="9"/>
      <c r="D74" s="156" t="str">
        <f>$B$3</f>
        <v>Plantel 2 Amealco</v>
      </c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45"/>
      <c r="R74" s="10"/>
      <c r="T74" s="9"/>
      <c r="V74" s="156" t="str">
        <f>$B$3</f>
        <v>Plantel 2 Amealco</v>
      </c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45"/>
      <c r="AJ74" s="10"/>
    </row>
    <row r="75" spans="1:36" s="3" customFormat="1" ht="9.6" customHeight="1" x14ac:dyDescent="0.2">
      <c r="A75" s="57"/>
      <c r="B75" s="11"/>
      <c r="D75" s="162" t="str">
        <f>$B$4</f>
        <v>Balonmano Femenil</v>
      </c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46"/>
      <c r="R75" s="13"/>
      <c r="S75" s="54"/>
      <c r="T75" s="11"/>
      <c r="V75" s="162" t="str">
        <f>$B$4</f>
        <v>Balonmano Femenil</v>
      </c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46"/>
      <c r="AJ75" s="13"/>
    </row>
    <row r="76" spans="1:36" ht="2.1" customHeight="1" x14ac:dyDescent="0.25">
      <c r="B76" s="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0"/>
      <c r="T76" s="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0"/>
    </row>
    <row r="77" spans="1:36" ht="13.5" customHeight="1" x14ac:dyDescent="0.25">
      <c r="B77" s="9"/>
      <c r="C77" s="163"/>
      <c r="D77" s="164"/>
      <c r="E77" s="5"/>
      <c r="F77" s="169" t="str">
        <f>VLOOKUP(A73,'BD InterCOABQ '!$A:P,8,FALSE)&amp;" "&amp;VLOOKUP(A73,'BD InterCOABQ '!$A:P,9,FALSE)&amp;" "&amp;VLOOKUP(A73,'BD InterCOABQ '!$A:P,7,FALSE)</f>
        <v xml:space="preserve">  </v>
      </c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1"/>
      <c r="R77" s="10"/>
      <c r="T77" s="9"/>
      <c r="U77" s="163"/>
      <c r="V77" s="164"/>
      <c r="W77" s="5"/>
      <c r="X77" s="169" t="str">
        <f>VLOOKUP(S73,'BD InterCOABQ '!$A:AH,8,FALSE)&amp;" "&amp;VLOOKUP(S73,'BD InterCOABQ '!$A:AH,9,FALSE)&amp;" "&amp;VLOOKUP(S73,'BD InterCOABQ '!$A:AH,7,FALSE)</f>
        <v xml:space="preserve">  </v>
      </c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1"/>
      <c r="AJ77" s="10"/>
    </row>
    <row r="78" spans="1:36" ht="13.5" customHeight="1" x14ac:dyDescent="0.25">
      <c r="B78" s="9"/>
      <c r="C78" s="165"/>
      <c r="D78" s="166"/>
      <c r="E78" s="5"/>
      <c r="F78" s="172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4"/>
      <c r="R78" s="10"/>
      <c r="T78" s="9"/>
      <c r="U78" s="165"/>
      <c r="V78" s="166"/>
      <c r="W78" s="5"/>
      <c r="X78" s="172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4"/>
      <c r="AJ78" s="10"/>
    </row>
    <row r="79" spans="1:36" s="20" customFormat="1" ht="6.6" customHeight="1" x14ac:dyDescent="0.25">
      <c r="A79" s="60"/>
      <c r="B79" s="18"/>
      <c r="C79" s="165"/>
      <c r="D79" s="166"/>
      <c r="E79" s="17"/>
      <c r="F79" s="157" t="s">
        <v>17</v>
      </c>
      <c r="G79" s="157"/>
      <c r="H79" s="157"/>
      <c r="I79" s="157"/>
      <c r="J79" s="157"/>
      <c r="K79" s="43"/>
      <c r="L79" s="157" t="s">
        <v>18</v>
      </c>
      <c r="M79" s="157"/>
      <c r="N79" s="157"/>
      <c r="O79" s="43"/>
      <c r="P79" s="157" t="s">
        <v>4</v>
      </c>
      <c r="Q79" s="157"/>
      <c r="R79" s="24"/>
      <c r="S79" s="55"/>
      <c r="T79" s="18"/>
      <c r="U79" s="165"/>
      <c r="V79" s="166"/>
      <c r="W79" s="17"/>
      <c r="X79" s="157" t="s">
        <v>17</v>
      </c>
      <c r="Y79" s="157"/>
      <c r="Z79" s="157"/>
      <c r="AA79" s="157"/>
      <c r="AB79" s="157"/>
      <c r="AC79" s="43"/>
      <c r="AD79" s="157" t="s">
        <v>18</v>
      </c>
      <c r="AE79" s="157"/>
      <c r="AF79" s="157"/>
      <c r="AG79" s="43"/>
      <c r="AH79" s="157" t="s">
        <v>4</v>
      </c>
      <c r="AI79" s="157"/>
      <c r="AJ79" s="24"/>
    </row>
    <row r="80" spans="1:36" ht="2.4500000000000002" customHeight="1" x14ac:dyDescent="0.25">
      <c r="B80" s="9"/>
      <c r="C80" s="165"/>
      <c r="D80" s="16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0"/>
      <c r="T80" s="9"/>
      <c r="U80" s="165"/>
      <c r="V80" s="166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10"/>
    </row>
    <row r="81" spans="1:36" ht="12.95" customHeight="1" x14ac:dyDescent="0.25">
      <c r="B81" s="9"/>
      <c r="C81" s="165"/>
      <c r="D81" s="166"/>
      <c r="E81" s="5"/>
      <c r="F81" s="158" t="str">
        <f>IF(VLOOKUP(A73,'BD InterCOABQ '!$A:P,11,FALSE)="","",VLOOKUP(A73,'BD InterCOABQ '!$A:P,11,FALSE))</f>
        <v/>
      </c>
      <c r="G81" s="159"/>
      <c r="H81" s="159"/>
      <c r="I81" s="159"/>
      <c r="J81" s="159"/>
      <c r="K81" s="159"/>
      <c r="L81" s="160"/>
      <c r="M81" s="29"/>
      <c r="N81" s="161" t="str">
        <f>IF(VLOOKUP(A73,'BD InterCOABQ '!$A:P,10,FALSE)="","",VLOOKUP(A73,'BD InterCOABQ '!$A:P,10,FALSE))</f>
        <v/>
      </c>
      <c r="O81" s="161"/>
      <c r="P81" s="161"/>
      <c r="Q81" s="161"/>
      <c r="R81" s="10"/>
      <c r="T81" s="9"/>
      <c r="U81" s="165"/>
      <c r="V81" s="166"/>
      <c r="W81" s="5"/>
      <c r="X81" s="158" t="str">
        <f>IF(VLOOKUP(S73,'BD InterCOABQ '!$A:AH,11,FALSE)="","",VLOOKUP(S73,'BD InterCOABQ '!$A:AH,11,FALSE))</f>
        <v/>
      </c>
      <c r="Y81" s="159"/>
      <c r="Z81" s="159"/>
      <c r="AA81" s="159"/>
      <c r="AB81" s="159"/>
      <c r="AC81" s="159"/>
      <c r="AD81" s="160"/>
      <c r="AE81" s="29"/>
      <c r="AF81" s="161" t="str">
        <f>IF(VLOOKUP(S73,'BD InterCOABQ '!$A:AH,10,FALSE)="","",VLOOKUP(S73,'BD InterCOABQ '!$A:AH,10,FALSE))</f>
        <v/>
      </c>
      <c r="AG81" s="161"/>
      <c r="AH81" s="161"/>
      <c r="AI81" s="161"/>
      <c r="AJ81" s="10"/>
    </row>
    <row r="82" spans="1:36" ht="0.95" customHeight="1" x14ac:dyDescent="0.25">
      <c r="B82" s="9"/>
      <c r="C82" s="165"/>
      <c r="D82" s="166"/>
      <c r="E82" s="5"/>
      <c r="F82" s="5"/>
      <c r="G82" s="5"/>
      <c r="H82" s="5"/>
      <c r="I82" s="5"/>
      <c r="J82" s="5"/>
      <c r="K82" s="5"/>
      <c r="L82" s="4"/>
      <c r="M82" s="4"/>
      <c r="N82" s="4"/>
      <c r="O82" s="4"/>
      <c r="P82" s="4"/>
      <c r="Q82" s="4"/>
      <c r="R82" s="10"/>
      <c r="T82" s="9"/>
      <c r="U82" s="165"/>
      <c r="V82" s="166"/>
      <c r="W82" s="5"/>
      <c r="X82" s="5"/>
      <c r="Y82" s="5"/>
      <c r="Z82" s="5"/>
      <c r="AA82" s="5"/>
      <c r="AB82" s="5"/>
      <c r="AC82" s="5"/>
      <c r="AD82" s="4"/>
      <c r="AE82" s="4"/>
      <c r="AF82" s="4"/>
      <c r="AG82" s="4"/>
      <c r="AH82" s="4"/>
      <c r="AI82" s="4"/>
      <c r="AJ82" s="10"/>
    </row>
    <row r="83" spans="1:36" s="3" customFormat="1" ht="6.6" customHeight="1" x14ac:dyDescent="0.2">
      <c r="A83" s="57"/>
      <c r="B83" s="11"/>
      <c r="C83" s="165"/>
      <c r="D83" s="166"/>
      <c r="E83" s="12"/>
      <c r="F83" s="157" t="s">
        <v>0</v>
      </c>
      <c r="G83" s="157"/>
      <c r="H83" s="157"/>
      <c r="I83" s="157"/>
      <c r="J83" s="157"/>
      <c r="K83" s="157"/>
      <c r="L83" s="157"/>
      <c r="M83" s="28"/>
      <c r="N83" s="157" t="s">
        <v>9</v>
      </c>
      <c r="O83" s="157"/>
      <c r="P83" s="157"/>
      <c r="Q83" s="157"/>
      <c r="R83" s="13"/>
      <c r="S83" s="54"/>
      <c r="T83" s="11"/>
      <c r="U83" s="165"/>
      <c r="V83" s="166"/>
      <c r="W83" s="12"/>
      <c r="X83" s="157" t="s">
        <v>0</v>
      </c>
      <c r="Y83" s="157"/>
      <c r="Z83" s="157"/>
      <c r="AA83" s="157"/>
      <c r="AB83" s="157"/>
      <c r="AC83" s="157"/>
      <c r="AD83" s="157"/>
      <c r="AE83" s="28"/>
      <c r="AF83" s="157" t="s">
        <v>9</v>
      </c>
      <c r="AG83" s="157"/>
      <c r="AH83" s="157"/>
      <c r="AI83" s="157"/>
      <c r="AJ83" s="13"/>
    </row>
    <row r="84" spans="1:36" ht="0.95" customHeight="1" x14ac:dyDescent="0.25">
      <c r="B84" s="9"/>
      <c r="C84" s="165"/>
      <c r="D84" s="166"/>
      <c r="E84" s="5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10"/>
      <c r="T84" s="9"/>
      <c r="U84" s="165"/>
      <c r="V84" s="166"/>
      <c r="W84" s="5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10"/>
    </row>
    <row r="85" spans="1:36" ht="12.6" customHeight="1" x14ac:dyDescent="0.25">
      <c r="B85" s="9"/>
      <c r="C85" s="165"/>
      <c r="D85" s="166"/>
      <c r="E85" s="5"/>
      <c r="F85" s="181" t="str">
        <f>IF(VLOOKUP(A73,'BD InterCOABQ '!$A:P,14,FALSE)="","",VLOOKUP(A73,'BD InterCOABQ '!$A:P,14,FALSE))</f>
        <v/>
      </c>
      <c r="G85" s="181"/>
      <c r="H85" s="181"/>
      <c r="I85" s="181"/>
      <c r="J85" s="181"/>
      <c r="K85" s="5"/>
      <c r="L85" s="181" t="str">
        <f>IF(VLOOKUP(A73,'BD InterCOABQ '!$A:P,13,FALSE)="","",VLOOKUP(A73,'BD InterCOABQ '!$A:P,13,FALSE))</f>
        <v/>
      </c>
      <c r="M85" s="181"/>
      <c r="N85" s="181"/>
      <c r="O85" s="4"/>
      <c r="P85" s="181" t="str">
        <f>IF(VLOOKUP(A73,'BD InterCOABQ '!$A:P,15,FALSE)="","",VLOOKUP(A73,'BD InterCOABQ '!$A:P,15,FALSE))</f>
        <v/>
      </c>
      <c r="Q85" s="181"/>
      <c r="R85" s="10"/>
      <c r="T85" s="9"/>
      <c r="U85" s="165"/>
      <c r="V85" s="166"/>
      <c r="W85" s="5"/>
      <c r="X85" s="181" t="str">
        <f>IF(VLOOKUP(S73,'BD InterCOABQ '!$A:AH,14,FALSE)="","",VLOOKUP(S73,'BD InterCOABQ '!$A:AH,14,FALSE))</f>
        <v/>
      </c>
      <c r="Y85" s="181"/>
      <c r="Z85" s="181"/>
      <c r="AA85" s="181"/>
      <c r="AB85" s="181"/>
      <c r="AC85" s="5"/>
      <c r="AD85" s="181" t="str">
        <f>IF(VLOOKUP(S73,'BD InterCOABQ '!$A:AH,13,FALSE)="","",VLOOKUP(S73,'BD InterCOABQ '!$A:AH,13,FALSE))</f>
        <v/>
      </c>
      <c r="AE85" s="181"/>
      <c r="AF85" s="181"/>
      <c r="AG85" s="4"/>
      <c r="AH85" s="181" t="str">
        <f>IF(VLOOKUP(S73,'BD InterCOABQ '!$A:AH,15,FALSE)="","",VLOOKUP(S73,'BD InterCOABQ '!$A:AH,15,FALSE))</f>
        <v/>
      </c>
      <c r="AI85" s="181"/>
      <c r="AJ85" s="10"/>
    </row>
    <row r="86" spans="1:36" ht="1.5" customHeight="1" x14ac:dyDescent="0.25">
      <c r="B86" s="9"/>
      <c r="C86" s="165"/>
      <c r="D86" s="166"/>
      <c r="E86" s="5"/>
      <c r="F86" s="4"/>
      <c r="G86" s="4"/>
      <c r="H86" s="4"/>
      <c r="I86" s="5"/>
      <c r="J86" s="5"/>
      <c r="K86" s="5"/>
      <c r="L86" s="4"/>
      <c r="M86" s="4"/>
      <c r="N86" s="4"/>
      <c r="O86" s="4"/>
      <c r="P86" s="4"/>
      <c r="Q86" s="4"/>
      <c r="R86" s="10"/>
      <c r="T86" s="9"/>
      <c r="U86" s="165"/>
      <c r="V86" s="166"/>
      <c r="W86" s="5"/>
      <c r="X86" s="4"/>
      <c r="Y86" s="4"/>
      <c r="Z86" s="4"/>
      <c r="AA86" s="5"/>
      <c r="AB86" s="5"/>
      <c r="AC86" s="5"/>
      <c r="AD86" s="4"/>
      <c r="AE86" s="4"/>
      <c r="AF86" s="4"/>
      <c r="AG86" s="4"/>
      <c r="AH86" s="4"/>
      <c r="AI86" s="4"/>
      <c r="AJ86" s="10"/>
    </row>
    <row r="87" spans="1:36" s="21" customFormat="1" ht="6.6" customHeight="1" x14ac:dyDescent="0.25">
      <c r="A87" s="61"/>
      <c r="B87" s="25"/>
      <c r="C87" s="165"/>
      <c r="D87" s="166"/>
      <c r="E87" s="22"/>
      <c r="F87" s="157" t="s">
        <v>89</v>
      </c>
      <c r="G87" s="157"/>
      <c r="H87" s="157"/>
      <c r="I87" s="157"/>
      <c r="J87" s="157"/>
      <c r="K87" s="43"/>
      <c r="L87" s="157" t="s">
        <v>19</v>
      </c>
      <c r="M87" s="157"/>
      <c r="N87" s="157"/>
      <c r="O87" s="43"/>
      <c r="P87" s="157" t="s">
        <v>10</v>
      </c>
      <c r="Q87" s="157"/>
      <c r="R87" s="26"/>
      <c r="S87" s="56"/>
      <c r="T87" s="25"/>
      <c r="U87" s="165"/>
      <c r="V87" s="166"/>
      <c r="W87" s="22"/>
      <c r="X87" s="157" t="s">
        <v>89</v>
      </c>
      <c r="Y87" s="157"/>
      <c r="Z87" s="157"/>
      <c r="AA87" s="157"/>
      <c r="AB87" s="157"/>
      <c r="AC87" s="43"/>
      <c r="AD87" s="157" t="s">
        <v>19</v>
      </c>
      <c r="AE87" s="157"/>
      <c r="AF87" s="157"/>
      <c r="AG87" s="43"/>
      <c r="AH87" s="157" t="s">
        <v>10</v>
      </c>
      <c r="AI87" s="157"/>
      <c r="AJ87" s="26"/>
    </row>
    <row r="88" spans="1:36" ht="5.0999999999999996" customHeight="1" x14ac:dyDescent="0.25">
      <c r="B88" s="9"/>
      <c r="C88" s="165"/>
      <c r="D88" s="16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0"/>
      <c r="T88" s="9"/>
      <c r="U88" s="165"/>
      <c r="V88" s="166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10"/>
    </row>
    <row r="89" spans="1:36" ht="6.6" customHeight="1" x14ac:dyDescent="0.25">
      <c r="B89" s="9"/>
      <c r="C89" s="167"/>
      <c r="D89" s="168"/>
      <c r="E89" s="27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0"/>
      <c r="T89" s="9"/>
      <c r="U89" s="167"/>
      <c r="V89" s="168"/>
      <c r="W89" s="27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0"/>
    </row>
    <row r="90" spans="1:36" ht="0.95" customHeight="1" x14ac:dyDescent="0.25">
      <c r="B90" s="9"/>
      <c r="C90" s="4"/>
      <c r="D90" s="4"/>
      <c r="E90" s="27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0"/>
      <c r="T90" s="9"/>
      <c r="U90" s="4"/>
      <c r="V90" s="4"/>
      <c r="W90" s="27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0"/>
    </row>
    <row r="91" spans="1:36" ht="18" customHeight="1" x14ac:dyDescent="0.25">
      <c r="B91" s="9"/>
      <c r="C91" s="183" t="str">
        <f>IF(VLOOKUP(A73,'BD InterCOABQ '!$A:P,12,FALSE)="","",VLOOKUP(A73,'BD InterCOABQ '!$A:P,12,FALSE))</f>
        <v/>
      </c>
      <c r="D91" s="184"/>
      <c r="E91" s="4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0"/>
      <c r="T91" s="9"/>
      <c r="U91" s="183" t="str">
        <f>IF(VLOOKUP(S73,'BD InterCOABQ '!$A:AH,12,FALSE)="","",VLOOKUP(S73,'BD InterCOABQ '!$A:AH,12,FALSE))</f>
        <v/>
      </c>
      <c r="V91" s="184"/>
      <c r="W91" s="4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0"/>
    </row>
    <row r="92" spans="1:36" ht="5.45" customHeight="1" x14ac:dyDescent="0.25">
      <c r="B92" s="14"/>
      <c r="C92" s="185" t="s">
        <v>7</v>
      </c>
      <c r="D92" s="185"/>
      <c r="E92" s="15"/>
      <c r="F92" s="185" t="s">
        <v>20</v>
      </c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6"/>
      <c r="T92" s="14"/>
      <c r="U92" s="185" t="s">
        <v>7</v>
      </c>
      <c r="V92" s="185"/>
      <c r="W92" s="15"/>
      <c r="X92" s="185" t="s">
        <v>20</v>
      </c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6"/>
    </row>
    <row r="93" spans="1:36" ht="9" customHeight="1" x14ac:dyDescent="0.25"/>
    <row r="94" spans="1:36" s="1" customFormat="1" ht="2.4500000000000002" customHeight="1" x14ac:dyDescent="0.25">
      <c r="A94" s="58"/>
      <c r="B94" s="6">
        <v>9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8"/>
      <c r="S94" s="52"/>
      <c r="T94" s="6">
        <v>10</v>
      </c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8"/>
    </row>
    <row r="95" spans="1:36" ht="13.5" customHeight="1" x14ac:dyDescent="0.25">
      <c r="A95" s="57" t="str">
        <f>9&amp;AL$1</f>
        <v>9BLF</v>
      </c>
      <c r="B95" s="9"/>
      <c r="C95" s="5"/>
      <c r="D95" s="156" t="s">
        <v>108</v>
      </c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44"/>
      <c r="R95" s="10"/>
      <c r="S95" s="53" t="str">
        <f>10&amp;$AL$1</f>
        <v>10BLF</v>
      </c>
      <c r="T95" s="9"/>
      <c r="U95" s="5"/>
      <c r="V95" s="156" t="s">
        <v>108</v>
      </c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44"/>
      <c r="AJ95" s="10"/>
    </row>
    <row r="96" spans="1:36" ht="9.9499999999999993" customHeight="1" x14ac:dyDescent="0.25">
      <c r="B96" s="9"/>
      <c r="D96" s="156" t="str">
        <f>$B$3</f>
        <v>Plantel 2 Amealco</v>
      </c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45"/>
      <c r="R96" s="10"/>
      <c r="T96" s="9"/>
      <c r="V96" s="156" t="str">
        <f>$B$3</f>
        <v>Plantel 2 Amealco</v>
      </c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45"/>
      <c r="AJ96" s="10"/>
    </row>
    <row r="97" spans="1:36" s="3" customFormat="1" ht="9.6" customHeight="1" x14ac:dyDescent="0.2">
      <c r="A97" s="57"/>
      <c r="B97" s="11"/>
      <c r="D97" s="162" t="str">
        <f>$B$4</f>
        <v>Balonmano Femenil</v>
      </c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46"/>
      <c r="R97" s="13"/>
      <c r="S97" s="54"/>
      <c r="T97" s="11"/>
      <c r="V97" s="162" t="str">
        <f>$B$4</f>
        <v>Balonmano Femenil</v>
      </c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46"/>
      <c r="AJ97" s="13"/>
    </row>
    <row r="98" spans="1:36" ht="2.1" customHeight="1" x14ac:dyDescent="0.25">
      <c r="B98" s="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0"/>
      <c r="T98" s="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0"/>
    </row>
    <row r="99" spans="1:36" ht="13.5" customHeight="1" x14ac:dyDescent="0.25">
      <c r="B99" s="9"/>
      <c r="C99" s="163"/>
      <c r="D99" s="164"/>
      <c r="E99" s="5"/>
      <c r="F99" s="169" t="str">
        <f>VLOOKUP(A95,'BD InterCOABQ '!$A:P,8,FALSE)&amp;" "&amp;VLOOKUP(A95,'BD InterCOABQ '!$A:P,9,FALSE)&amp;" "&amp;VLOOKUP(A95,'BD InterCOABQ '!$A:P,7,FALSE)</f>
        <v xml:space="preserve">  </v>
      </c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1"/>
      <c r="R99" s="10"/>
      <c r="T99" s="9"/>
      <c r="U99" s="163"/>
      <c r="V99" s="164"/>
      <c r="W99" s="5"/>
      <c r="X99" s="169" t="str">
        <f>VLOOKUP(S95,'BD InterCOABQ '!$A:AH,8,FALSE)&amp;" "&amp;VLOOKUP(S95,'BD InterCOABQ '!$A:AH,9,FALSE)&amp;" "&amp;VLOOKUP(S95,'BD InterCOABQ '!$A:AH,7,FALSE)</f>
        <v xml:space="preserve">  </v>
      </c>
      <c r="Y99" s="170"/>
      <c r="Z99" s="170"/>
      <c r="AA99" s="170"/>
      <c r="AB99" s="170"/>
      <c r="AC99" s="170"/>
      <c r="AD99" s="170"/>
      <c r="AE99" s="170"/>
      <c r="AF99" s="170"/>
      <c r="AG99" s="170"/>
      <c r="AH99" s="170"/>
      <c r="AI99" s="171"/>
      <c r="AJ99" s="10"/>
    </row>
    <row r="100" spans="1:36" ht="13.5" customHeight="1" x14ac:dyDescent="0.25">
      <c r="B100" s="9"/>
      <c r="C100" s="165"/>
      <c r="D100" s="166"/>
      <c r="E100" s="5"/>
      <c r="F100" s="172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4"/>
      <c r="R100" s="10"/>
      <c r="T100" s="9"/>
      <c r="U100" s="165"/>
      <c r="V100" s="166"/>
      <c r="W100" s="5"/>
      <c r="X100" s="172"/>
      <c r="Y100" s="173"/>
      <c r="Z100" s="173"/>
      <c r="AA100" s="173"/>
      <c r="AB100" s="173"/>
      <c r="AC100" s="173"/>
      <c r="AD100" s="173"/>
      <c r="AE100" s="173"/>
      <c r="AF100" s="173"/>
      <c r="AG100" s="173"/>
      <c r="AH100" s="173"/>
      <c r="AI100" s="174"/>
      <c r="AJ100" s="10"/>
    </row>
    <row r="101" spans="1:36" s="20" customFormat="1" ht="6.6" customHeight="1" x14ac:dyDescent="0.25">
      <c r="A101" s="60"/>
      <c r="B101" s="18"/>
      <c r="C101" s="165"/>
      <c r="D101" s="166"/>
      <c r="E101" s="17"/>
      <c r="F101" s="157" t="s">
        <v>17</v>
      </c>
      <c r="G101" s="157"/>
      <c r="H101" s="157"/>
      <c r="I101" s="157"/>
      <c r="J101" s="157"/>
      <c r="K101" s="43"/>
      <c r="L101" s="157" t="s">
        <v>18</v>
      </c>
      <c r="M101" s="157"/>
      <c r="N101" s="157"/>
      <c r="O101" s="43"/>
      <c r="P101" s="157" t="s">
        <v>4</v>
      </c>
      <c r="Q101" s="157"/>
      <c r="R101" s="24"/>
      <c r="S101" s="55"/>
      <c r="T101" s="18"/>
      <c r="U101" s="165"/>
      <c r="V101" s="166"/>
      <c r="W101" s="17"/>
      <c r="X101" s="157" t="s">
        <v>17</v>
      </c>
      <c r="Y101" s="157"/>
      <c r="Z101" s="157"/>
      <c r="AA101" s="157"/>
      <c r="AB101" s="157"/>
      <c r="AC101" s="43"/>
      <c r="AD101" s="157" t="s">
        <v>18</v>
      </c>
      <c r="AE101" s="157"/>
      <c r="AF101" s="157"/>
      <c r="AG101" s="43"/>
      <c r="AH101" s="157" t="s">
        <v>4</v>
      </c>
      <c r="AI101" s="157"/>
      <c r="AJ101" s="24"/>
    </row>
    <row r="102" spans="1:36" ht="2.4500000000000002" customHeight="1" x14ac:dyDescent="0.25">
      <c r="B102" s="9"/>
      <c r="C102" s="165"/>
      <c r="D102" s="16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10"/>
      <c r="T102" s="9"/>
      <c r="U102" s="165"/>
      <c r="V102" s="166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10"/>
    </row>
    <row r="103" spans="1:36" ht="12.95" customHeight="1" x14ac:dyDescent="0.25">
      <c r="B103" s="9"/>
      <c r="C103" s="165"/>
      <c r="D103" s="166"/>
      <c r="E103" s="5"/>
      <c r="F103" s="158" t="str">
        <f>IF(VLOOKUP(A95,'BD InterCOABQ '!$A:P,11,FALSE)="","",VLOOKUP(A95,'BD InterCOABQ '!$A:P,11,FALSE))</f>
        <v/>
      </c>
      <c r="G103" s="159"/>
      <c r="H103" s="159"/>
      <c r="I103" s="159"/>
      <c r="J103" s="159"/>
      <c r="K103" s="159"/>
      <c r="L103" s="160"/>
      <c r="M103" s="29"/>
      <c r="N103" s="161" t="str">
        <f>IF(VLOOKUP(A95,'BD InterCOABQ '!$A:P,10,FALSE)="","",VLOOKUP(A95,'BD InterCOABQ '!$A:P,10,FALSE))</f>
        <v/>
      </c>
      <c r="O103" s="161"/>
      <c r="P103" s="161"/>
      <c r="Q103" s="161"/>
      <c r="R103" s="10"/>
      <c r="T103" s="9"/>
      <c r="U103" s="165"/>
      <c r="V103" s="166"/>
      <c r="W103" s="5"/>
      <c r="X103" s="158" t="str">
        <f>IF(VLOOKUP(S95,'BD InterCOABQ '!$A:AH,11,FALSE)="","",VLOOKUP(S95,'BD InterCOABQ '!$A:AH,11,FALSE))</f>
        <v/>
      </c>
      <c r="Y103" s="159"/>
      <c r="Z103" s="159"/>
      <c r="AA103" s="159"/>
      <c r="AB103" s="159"/>
      <c r="AC103" s="159"/>
      <c r="AD103" s="160"/>
      <c r="AE103" s="29"/>
      <c r="AF103" s="161" t="str">
        <f>IF(VLOOKUP(S95,'BD InterCOABQ '!$A:AH,10,FALSE)="","",VLOOKUP(S95,'BD InterCOABQ '!$A:AH,10,FALSE))</f>
        <v/>
      </c>
      <c r="AG103" s="161"/>
      <c r="AH103" s="161"/>
      <c r="AI103" s="161"/>
      <c r="AJ103" s="10"/>
    </row>
    <row r="104" spans="1:36" ht="0.95" customHeight="1" x14ac:dyDescent="0.25">
      <c r="B104" s="9"/>
      <c r="C104" s="165"/>
      <c r="D104" s="166"/>
      <c r="E104" s="5"/>
      <c r="F104" s="5"/>
      <c r="G104" s="5"/>
      <c r="H104" s="5"/>
      <c r="I104" s="5"/>
      <c r="J104" s="5"/>
      <c r="K104" s="5"/>
      <c r="L104" s="4"/>
      <c r="M104" s="4"/>
      <c r="N104" s="4"/>
      <c r="O104" s="4"/>
      <c r="P104" s="4"/>
      <c r="Q104" s="4"/>
      <c r="R104" s="10"/>
      <c r="T104" s="9"/>
      <c r="U104" s="165"/>
      <c r="V104" s="166"/>
      <c r="W104" s="5"/>
      <c r="X104" s="5"/>
      <c r="Y104" s="5"/>
      <c r="Z104" s="5"/>
      <c r="AA104" s="5"/>
      <c r="AB104" s="5"/>
      <c r="AC104" s="5"/>
      <c r="AD104" s="4"/>
      <c r="AE104" s="4"/>
      <c r="AF104" s="4"/>
      <c r="AG104" s="4"/>
      <c r="AH104" s="4"/>
      <c r="AI104" s="4"/>
      <c r="AJ104" s="10"/>
    </row>
    <row r="105" spans="1:36" s="3" customFormat="1" ht="6.6" customHeight="1" x14ac:dyDescent="0.2">
      <c r="A105" s="57"/>
      <c r="B105" s="11"/>
      <c r="C105" s="165"/>
      <c r="D105" s="166"/>
      <c r="E105" s="12"/>
      <c r="F105" s="157" t="s">
        <v>0</v>
      </c>
      <c r="G105" s="157"/>
      <c r="H105" s="157"/>
      <c r="I105" s="157"/>
      <c r="J105" s="157"/>
      <c r="K105" s="157"/>
      <c r="L105" s="157"/>
      <c r="M105" s="28"/>
      <c r="N105" s="157" t="s">
        <v>9</v>
      </c>
      <c r="O105" s="157"/>
      <c r="P105" s="157"/>
      <c r="Q105" s="157"/>
      <c r="R105" s="13"/>
      <c r="S105" s="54"/>
      <c r="T105" s="11"/>
      <c r="U105" s="165"/>
      <c r="V105" s="166"/>
      <c r="W105" s="12"/>
      <c r="X105" s="157" t="s">
        <v>0</v>
      </c>
      <c r="Y105" s="157"/>
      <c r="Z105" s="157"/>
      <c r="AA105" s="157"/>
      <c r="AB105" s="157"/>
      <c r="AC105" s="157"/>
      <c r="AD105" s="157"/>
      <c r="AE105" s="28"/>
      <c r="AF105" s="157" t="s">
        <v>9</v>
      </c>
      <c r="AG105" s="157"/>
      <c r="AH105" s="157"/>
      <c r="AI105" s="157"/>
      <c r="AJ105" s="13"/>
    </row>
    <row r="106" spans="1:36" ht="0.95" customHeight="1" x14ac:dyDescent="0.25">
      <c r="B106" s="9"/>
      <c r="C106" s="165"/>
      <c r="D106" s="166"/>
      <c r="E106" s="5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10"/>
      <c r="T106" s="9"/>
      <c r="U106" s="165"/>
      <c r="V106" s="166"/>
      <c r="W106" s="5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10"/>
    </row>
    <row r="107" spans="1:36" ht="12.6" customHeight="1" x14ac:dyDescent="0.25">
      <c r="B107" s="9"/>
      <c r="C107" s="165"/>
      <c r="D107" s="166"/>
      <c r="E107" s="5"/>
      <c r="F107" s="181" t="str">
        <f>IF(VLOOKUP(A95,'BD InterCOABQ '!$A:P,14,FALSE)="","",VLOOKUP(A95,'BD InterCOABQ '!$A:P,14,FALSE))</f>
        <v/>
      </c>
      <c r="G107" s="181"/>
      <c r="H107" s="181"/>
      <c r="I107" s="181"/>
      <c r="J107" s="181"/>
      <c r="K107" s="5"/>
      <c r="L107" s="181" t="str">
        <f>IF(VLOOKUP(A95,'BD InterCOABQ '!$A:P,13,FALSE)="","",VLOOKUP(A95,'BD InterCOABQ '!$A:P,13,FALSE))</f>
        <v/>
      </c>
      <c r="M107" s="181"/>
      <c r="N107" s="181"/>
      <c r="O107" s="4"/>
      <c r="P107" s="181" t="str">
        <f>IF(VLOOKUP(A95,'BD InterCOABQ '!$A:P,15,FALSE)="","",VLOOKUP(A95,'BD InterCOABQ '!$A:P,15,FALSE))</f>
        <v/>
      </c>
      <c r="Q107" s="181"/>
      <c r="R107" s="10"/>
      <c r="T107" s="9"/>
      <c r="U107" s="165"/>
      <c r="V107" s="166"/>
      <c r="W107" s="5"/>
      <c r="X107" s="181" t="str">
        <f>IF(VLOOKUP(S95,'BD InterCOABQ '!$A:AH,14,FALSE)="","",VLOOKUP(S95,'BD InterCOABQ '!$A:AH,14,FALSE))</f>
        <v/>
      </c>
      <c r="Y107" s="181"/>
      <c r="Z107" s="181"/>
      <c r="AA107" s="181"/>
      <c r="AB107" s="181"/>
      <c r="AC107" s="5"/>
      <c r="AD107" s="181" t="str">
        <f>IF(VLOOKUP(S95,'BD InterCOABQ '!$A:AH,13,FALSE)="","",VLOOKUP(S95,'BD InterCOABQ '!$A:AH,13,FALSE))</f>
        <v/>
      </c>
      <c r="AE107" s="181"/>
      <c r="AF107" s="181"/>
      <c r="AG107" s="4"/>
      <c r="AH107" s="181" t="str">
        <f>IF(VLOOKUP(S95,'BD InterCOABQ '!$A:AH,15,FALSE)="","",VLOOKUP(S95,'BD InterCOABQ '!$A:AH,15,FALSE))</f>
        <v/>
      </c>
      <c r="AI107" s="181"/>
      <c r="AJ107" s="10"/>
    </row>
    <row r="108" spans="1:36" ht="1.5" customHeight="1" x14ac:dyDescent="0.25">
      <c r="B108" s="9"/>
      <c r="C108" s="165"/>
      <c r="D108" s="166"/>
      <c r="E108" s="5"/>
      <c r="F108" s="4"/>
      <c r="G108" s="4"/>
      <c r="H108" s="4"/>
      <c r="I108" s="5"/>
      <c r="J108" s="5"/>
      <c r="K108" s="5"/>
      <c r="L108" s="4"/>
      <c r="M108" s="4"/>
      <c r="N108" s="4"/>
      <c r="O108" s="4"/>
      <c r="P108" s="4"/>
      <c r="Q108" s="4"/>
      <c r="R108" s="10"/>
      <c r="T108" s="9"/>
      <c r="U108" s="165"/>
      <c r="V108" s="166"/>
      <c r="W108" s="5"/>
      <c r="X108" s="4"/>
      <c r="Y108" s="4"/>
      <c r="Z108" s="4"/>
      <c r="AA108" s="5"/>
      <c r="AB108" s="5"/>
      <c r="AC108" s="5"/>
      <c r="AD108" s="4"/>
      <c r="AE108" s="4"/>
      <c r="AF108" s="4"/>
      <c r="AG108" s="4"/>
      <c r="AH108" s="4"/>
      <c r="AI108" s="4"/>
      <c r="AJ108" s="10"/>
    </row>
    <row r="109" spans="1:36" s="21" customFormat="1" ht="6.6" customHeight="1" x14ac:dyDescent="0.25">
      <c r="A109" s="61"/>
      <c r="B109" s="25"/>
      <c r="C109" s="165"/>
      <c r="D109" s="166"/>
      <c r="E109" s="22"/>
      <c r="F109" s="157" t="s">
        <v>89</v>
      </c>
      <c r="G109" s="157"/>
      <c r="H109" s="157"/>
      <c r="I109" s="157"/>
      <c r="J109" s="157"/>
      <c r="K109" s="43"/>
      <c r="L109" s="157" t="s">
        <v>19</v>
      </c>
      <c r="M109" s="157"/>
      <c r="N109" s="157"/>
      <c r="O109" s="43"/>
      <c r="P109" s="157" t="s">
        <v>10</v>
      </c>
      <c r="Q109" s="157"/>
      <c r="R109" s="26"/>
      <c r="S109" s="56"/>
      <c r="T109" s="25"/>
      <c r="U109" s="165"/>
      <c r="V109" s="166"/>
      <c r="W109" s="22"/>
      <c r="X109" s="157" t="s">
        <v>89</v>
      </c>
      <c r="Y109" s="157"/>
      <c r="Z109" s="157"/>
      <c r="AA109" s="157"/>
      <c r="AB109" s="157"/>
      <c r="AC109" s="43"/>
      <c r="AD109" s="157" t="s">
        <v>19</v>
      </c>
      <c r="AE109" s="157"/>
      <c r="AF109" s="157"/>
      <c r="AG109" s="43"/>
      <c r="AH109" s="157" t="s">
        <v>10</v>
      </c>
      <c r="AI109" s="157"/>
      <c r="AJ109" s="26"/>
    </row>
    <row r="110" spans="1:36" ht="5.0999999999999996" customHeight="1" x14ac:dyDescent="0.25">
      <c r="B110" s="9"/>
      <c r="C110" s="165"/>
      <c r="D110" s="16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10"/>
      <c r="T110" s="9"/>
      <c r="U110" s="165"/>
      <c r="V110" s="166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10"/>
    </row>
    <row r="111" spans="1:36" ht="6.6" customHeight="1" x14ac:dyDescent="0.25">
      <c r="B111" s="9"/>
      <c r="C111" s="167"/>
      <c r="D111" s="168"/>
      <c r="E111" s="27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0"/>
      <c r="T111" s="9"/>
      <c r="U111" s="167"/>
      <c r="V111" s="168"/>
      <c r="W111" s="27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0"/>
    </row>
    <row r="112" spans="1:36" ht="0.95" customHeight="1" x14ac:dyDescent="0.25">
      <c r="B112" s="9"/>
      <c r="C112" s="4"/>
      <c r="D112" s="4"/>
      <c r="E112" s="27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0"/>
      <c r="T112" s="9"/>
      <c r="U112" s="4"/>
      <c r="V112" s="4"/>
      <c r="W112" s="27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0"/>
    </row>
    <row r="113" spans="1:36" ht="18" customHeight="1" x14ac:dyDescent="0.25">
      <c r="B113" s="9"/>
      <c r="C113" s="183" t="str">
        <f>IF(VLOOKUP(A95,'BD InterCOABQ '!$A:P,12,FALSE)="","",VLOOKUP(A95,'BD InterCOABQ '!$A:P,12,FALSE))</f>
        <v/>
      </c>
      <c r="D113" s="184"/>
      <c r="E113" s="4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0"/>
      <c r="T113" s="9"/>
      <c r="U113" s="183" t="str">
        <f>IF(VLOOKUP(S95,'BD InterCOABQ '!$A:AH,12,FALSE)="","",VLOOKUP(S95,'BD InterCOABQ '!$A:AH,12,FALSE))</f>
        <v/>
      </c>
      <c r="V113" s="184"/>
      <c r="W113" s="4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0"/>
    </row>
    <row r="114" spans="1:36" ht="5.45" customHeight="1" x14ac:dyDescent="0.25">
      <c r="B114" s="14"/>
      <c r="C114" s="185" t="s">
        <v>7</v>
      </c>
      <c r="D114" s="185"/>
      <c r="E114" s="15"/>
      <c r="F114" s="185" t="s">
        <v>20</v>
      </c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6"/>
      <c r="T114" s="14"/>
      <c r="U114" s="185" t="s">
        <v>7</v>
      </c>
      <c r="V114" s="185"/>
      <c r="W114" s="15"/>
      <c r="X114" s="185" t="s">
        <v>20</v>
      </c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6"/>
    </row>
    <row r="115" spans="1:36" ht="9" customHeight="1" x14ac:dyDescent="0.25"/>
    <row r="116" spans="1:36" s="1" customFormat="1" ht="2.4500000000000002" customHeight="1" x14ac:dyDescent="0.25">
      <c r="A116" s="58"/>
      <c r="B116" s="6">
        <v>11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8"/>
      <c r="S116" s="52"/>
      <c r="T116" s="6">
        <v>12</v>
      </c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8"/>
    </row>
    <row r="117" spans="1:36" ht="13.5" customHeight="1" x14ac:dyDescent="0.25">
      <c r="A117" s="57" t="str">
        <f>11&amp;AL$1</f>
        <v>11BLF</v>
      </c>
      <c r="B117" s="9"/>
      <c r="C117" s="5"/>
      <c r="D117" s="156" t="s">
        <v>108</v>
      </c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44"/>
      <c r="R117" s="10"/>
      <c r="S117" s="53" t="str">
        <f>12&amp;$AL$1</f>
        <v>12BLF</v>
      </c>
      <c r="T117" s="9"/>
      <c r="U117" s="5"/>
      <c r="V117" s="156" t="s">
        <v>108</v>
      </c>
      <c r="W117" s="156"/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6"/>
      <c r="AH117" s="156"/>
      <c r="AI117" s="44"/>
      <c r="AJ117" s="10"/>
    </row>
    <row r="118" spans="1:36" ht="9.9499999999999993" customHeight="1" x14ac:dyDescent="0.25">
      <c r="B118" s="9"/>
      <c r="D118" s="156" t="str">
        <f>$B$3</f>
        <v>Plantel 2 Amealco</v>
      </c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45"/>
      <c r="R118" s="10"/>
      <c r="T118" s="9"/>
      <c r="V118" s="156" t="str">
        <f>$B$3</f>
        <v>Plantel 2 Amealco</v>
      </c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45"/>
      <c r="AJ118" s="10"/>
    </row>
    <row r="119" spans="1:36" s="3" customFormat="1" ht="9.6" customHeight="1" x14ac:dyDescent="0.2">
      <c r="A119" s="57"/>
      <c r="B119" s="11"/>
      <c r="D119" s="162" t="str">
        <f>$B$4</f>
        <v>Balonmano Femenil</v>
      </c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46"/>
      <c r="R119" s="13"/>
      <c r="S119" s="54"/>
      <c r="T119" s="11"/>
      <c r="V119" s="162" t="str">
        <f>$B$4</f>
        <v>Balonmano Femenil</v>
      </c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46"/>
      <c r="AJ119" s="13"/>
    </row>
    <row r="120" spans="1:36" ht="2.1" customHeight="1" x14ac:dyDescent="0.25">
      <c r="B120" s="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0"/>
      <c r="T120" s="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0"/>
    </row>
    <row r="121" spans="1:36" ht="13.5" customHeight="1" x14ac:dyDescent="0.25">
      <c r="B121" s="9"/>
      <c r="C121" s="163"/>
      <c r="D121" s="164"/>
      <c r="E121" s="5"/>
      <c r="F121" s="169" t="str">
        <f>VLOOKUP(A117,'BD InterCOABQ '!$A:P,8,FALSE)&amp;" "&amp;VLOOKUP(A117,'BD InterCOABQ '!$A:P,9,FALSE)&amp;" "&amp;VLOOKUP(A117,'BD InterCOABQ '!$A:P,7,FALSE)</f>
        <v xml:space="preserve">  </v>
      </c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1"/>
      <c r="R121" s="10"/>
      <c r="T121" s="9"/>
      <c r="U121" s="163"/>
      <c r="V121" s="164"/>
      <c r="W121" s="5"/>
      <c r="X121" s="169" t="str">
        <f>VLOOKUP(S117,'BD InterCOABQ '!$A:AH,8,FALSE)&amp;" "&amp;VLOOKUP(S117,'BD InterCOABQ '!$A:AH,9,FALSE)&amp;" "&amp;VLOOKUP(S117,'BD InterCOABQ '!$A:AH,7,FALSE)</f>
        <v xml:space="preserve">  </v>
      </c>
      <c r="Y121" s="170"/>
      <c r="Z121" s="170"/>
      <c r="AA121" s="170"/>
      <c r="AB121" s="170"/>
      <c r="AC121" s="170"/>
      <c r="AD121" s="170"/>
      <c r="AE121" s="170"/>
      <c r="AF121" s="170"/>
      <c r="AG121" s="170"/>
      <c r="AH121" s="170"/>
      <c r="AI121" s="171"/>
      <c r="AJ121" s="10"/>
    </row>
    <row r="122" spans="1:36" ht="13.5" customHeight="1" x14ac:dyDescent="0.25">
      <c r="B122" s="9"/>
      <c r="C122" s="165"/>
      <c r="D122" s="166"/>
      <c r="E122" s="5"/>
      <c r="F122" s="172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4"/>
      <c r="R122" s="10"/>
      <c r="T122" s="9"/>
      <c r="U122" s="165"/>
      <c r="V122" s="166"/>
      <c r="W122" s="5"/>
      <c r="X122" s="172"/>
      <c r="Y122" s="173"/>
      <c r="Z122" s="173"/>
      <c r="AA122" s="173"/>
      <c r="AB122" s="173"/>
      <c r="AC122" s="173"/>
      <c r="AD122" s="173"/>
      <c r="AE122" s="173"/>
      <c r="AF122" s="173"/>
      <c r="AG122" s="173"/>
      <c r="AH122" s="173"/>
      <c r="AI122" s="174"/>
      <c r="AJ122" s="10"/>
    </row>
    <row r="123" spans="1:36" s="20" customFormat="1" ht="6.6" customHeight="1" x14ac:dyDescent="0.25">
      <c r="A123" s="60"/>
      <c r="B123" s="18"/>
      <c r="C123" s="165"/>
      <c r="D123" s="166"/>
      <c r="E123" s="17"/>
      <c r="F123" s="157" t="s">
        <v>17</v>
      </c>
      <c r="G123" s="157"/>
      <c r="H123" s="157"/>
      <c r="I123" s="157"/>
      <c r="J123" s="157"/>
      <c r="K123" s="43"/>
      <c r="L123" s="157" t="s">
        <v>18</v>
      </c>
      <c r="M123" s="157"/>
      <c r="N123" s="157"/>
      <c r="O123" s="43"/>
      <c r="P123" s="157" t="s">
        <v>4</v>
      </c>
      <c r="Q123" s="157"/>
      <c r="R123" s="24"/>
      <c r="S123" s="55"/>
      <c r="T123" s="18"/>
      <c r="U123" s="165"/>
      <c r="V123" s="166"/>
      <c r="W123" s="17"/>
      <c r="X123" s="157" t="s">
        <v>17</v>
      </c>
      <c r="Y123" s="157"/>
      <c r="Z123" s="157"/>
      <c r="AA123" s="157"/>
      <c r="AB123" s="157"/>
      <c r="AC123" s="43"/>
      <c r="AD123" s="157" t="s">
        <v>18</v>
      </c>
      <c r="AE123" s="157"/>
      <c r="AF123" s="157"/>
      <c r="AG123" s="43"/>
      <c r="AH123" s="157" t="s">
        <v>4</v>
      </c>
      <c r="AI123" s="157"/>
      <c r="AJ123" s="24"/>
    </row>
    <row r="124" spans="1:36" ht="2.4500000000000002" customHeight="1" x14ac:dyDescent="0.25">
      <c r="B124" s="9"/>
      <c r="C124" s="165"/>
      <c r="D124" s="16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10"/>
      <c r="T124" s="9"/>
      <c r="U124" s="165"/>
      <c r="V124" s="166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10"/>
    </row>
    <row r="125" spans="1:36" ht="12.95" customHeight="1" x14ac:dyDescent="0.25">
      <c r="B125" s="9"/>
      <c r="C125" s="165"/>
      <c r="D125" s="166"/>
      <c r="E125" s="5"/>
      <c r="F125" s="158" t="str">
        <f>IF(VLOOKUP(A117,'BD InterCOABQ '!$A:P,11,FALSE)="","",VLOOKUP(A117,'BD InterCOABQ '!$A:P,11,FALSE))</f>
        <v/>
      </c>
      <c r="G125" s="159"/>
      <c r="H125" s="159"/>
      <c r="I125" s="159"/>
      <c r="J125" s="159"/>
      <c r="K125" s="159"/>
      <c r="L125" s="160"/>
      <c r="M125" s="29"/>
      <c r="N125" s="161" t="str">
        <f>IF(VLOOKUP(A117,'BD InterCOABQ '!$A:P,10,FALSE)="","",VLOOKUP(A117,'BD InterCOABQ '!$A:P,10,FALSE))</f>
        <v/>
      </c>
      <c r="O125" s="161"/>
      <c r="P125" s="161"/>
      <c r="Q125" s="161"/>
      <c r="R125" s="10"/>
      <c r="T125" s="9"/>
      <c r="U125" s="165"/>
      <c r="V125" s="166"/>
      <c r="W125" s="5"/>
      <c r="X125" s="158" t="str">
        <f>IF(VLOOKUP(S117,'BD InterCOABQ '!$A:AH,11,FALSE)="","",VLOOKUP(S117,'BD InterCOABQ '!$A:AH,11,FALSE))</f>
        <v/>
      </c>
      <c r="Y125" s="159"/>
      <c r="Z125" s="159"/>
      <c r="AA125" s="159"/>
      <c r="AB125" s="159"/>
      <c r="AC125" s="159"/>
      <c r="AD125" s="160"/>
      <c r="AE125" s="29"/>
      <c r="AF125" s="161" t="str">
        <f>IF(VLOOKUP(S117,'BD InterCOABQ '!$A:AH,10,FALSE)="","",VLOOKUP(S117,'BD InterCOABQ '!$A:AH,10,FALSE))</f>
        <v/>
      </c>
      <c r="AG125" s="161"/>
      <c r="AH125" s="161"/>
      <c r="AI125" s="161"/>
      <c r="AJ125" s="10"/>
    </row>
    <row r="126" spans="1:36" ht="0.95" customHeight="1" x14ac:dyDescent="0.25">
      <c r="B126" s="9"/>
      <c r="C126" s="165"/>
      <c r="D126" s="166"/>
      <c r="E126" s="5"/>
      <c r="F126" s="5"/>
      <c r="G126" s="5"/>
      <c r="H126" s="5"/>
      <c r="I126" s="5"/>
      <c r="J126" s="5"/>
      <c r="K126" s="5"/>
      <c r="L126" s="4"/>
      <c r="M126" s="4"/>
      <c r="N126" s="4"/>
      <c r="O126" s="4"/>
      <c r="P126" s="4"/>
      <c r="Q126" s="4"/>
      <c r="R126" s="10"/>
      <c r="T126" s="9"/>
      <c r="U126" s="165"/>
      <c r="V126" s="166"/>
      <c r="W126" s="5"/>
      <c r="X126" s="5"/>
      <c r="Y126" s="5"/>
      <c r="Z126" s="5"/>
      <c r="AA126" s="5"/>
      <c r="AB126" s="5"/>
      <c r="AC126" s="5"/>
      <c r="AD126" s="4"/>
      <c r="AE126" s="4"/>
      <c r="AF126" s="4"/>
      <c r="AG126" s="4"/>
      <c r="AH126" s="4"/>
      <c r="AI126" s="4"/>
      <c r="AJ126" s="10"/>
    </row>
    <row r="127" spans="1:36" s="3" customFormat="1" ht="6.6" customHeight="1" x14ac:dyDescent="0.2">
      <c r="A127" s="57"/>
      <c r="B127" s="11"/>
      <c r="C127" s="165"/>
      <c r="D127" s="166"/>
      <c r="E127" s="12"/>
      <c r="F127" s="157" t="s">
        <v>0</v>
      </c>
      <c r="G127" s="157"/>
      <c r="H127" s="157"/>
      <c r="I127" s="157"/>
      <c r="J127" s="157"/>
      <c r="K127" s="157"/>
      <c r="L127" s="157"/>
      <c r="M127" s="28"/>
      <c r="N127" s="157" t="s">
        <v>9</v>
      </c>
      <c r="O127" s="157"/>
      <c r="P127" s="157"/>
      <c r="Q127" s="157"/>
      <c r="R127" s="13"/>
      <c r="S127" s="54"/>
      <c r="T127" s="11"/>
      <c r="U127" s="165"/>
      <c r="V127" s="166"/>
      <c r="W127" s="12"/>
      <c r="X127" s="157" t="s">
        <v>0</v>
      </c>
      <c r="Y127" s="157"/>
      <c r="Z127" s="157"/>
      <c r="AA127" s="157"/>
      <c r="AB127" s="157"/>
      <c r="AC127" s="157"/>
      <c r="AD127" s="157"/>
      <c r="AE127" s="28"/>
      <c r="AF127" s="157" t="s">
        <v>9</v>
      </c>
      <c r="AG127" s="157"/>
      <c r="AH127" s="157"/>
      <c r="AI127" s="157"/>
      <c r="AJ127" s="13"/>
    </row>
    <row r="128" spans="1:36" ht="0.95" customHeight="1" x14ac:dyDescent="0.25">
      <c r="B128" s="9"/>
      <c r="C128" s="165"/>
      <c r="D128" s="166"/>
      <c r="E128" s="5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10"/>
      <c r="T128" s="9"/>
      <c r="U128" s="165"/>
      <c r="V128" s="166"/>
      <c r="W128" s="5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10"/>
    </row>
    <row r="129" spans="1:36" ht="12.6" customHeight="1" x14ac:dyDescent="0.25">
      <c r="B129" s="9"/>
      <c r="C129" s="165"/>
      <c r="D129" s="166"/>
      <c r="E129" s="5"/>
      <c r="F129" s="181" t="str">
        <f>IF(VLOOKUP(A117,'BD InterCOABQ '!$A:P,14,FALSE)="","",VLOOKUP(A117,'BD InterCOABQ '!$A:P,14,FALSE))</f>
        <v/>
      </c>
      <c r="G129" s="181"/>
      <c r="H129" s="181"/>
      <c r="I129" s="181"/>
      <c r="J129" s="181"/>
      <c r="K129" s="5"/>
      <c r="L129" s="181" t="str">
        <f>IF(VLOOKUP(A117,'BD InterCOABQ '!$A:P,13,FALSE)="","",VLOOKUP(A117,'BD InterCOABQ '!$A:P,13,FALSE))</f>
        <v/>
      </c>
      <c r="M129" s="181"/>
      <c r="N129" s="181"/>
      <c r="O129" s="4"/>
      <c r="P129" s="181" t="str">
        <f>IF(VLOOKUP(A117,'BD InterCOABQ '!$A:P,15,FALSE)="","",VLOOKUP(A117,'BD InterCOABQ '!$A:P,15,FALSE))</f>
        <v/>
      </c>
      <c r="Q129" s="181"/>
      <c r="R129" s="10"/>
      <c r="T129" s="9"/>
      <c r="U129" s="165"/>
      <c r="V129" s="166"/>
      <c r="W129" s="5"/>
      <c r="X129" s="181" t="str">
        <f>IF(VLOOKUP(S117,'BD InterCOABQ '!$A:AH,14,FALSE)="","",VLOOKUP(S117,'BD InterCOABQ '!$A:AH,14,FALSE))</f>
        <v/>
      </c>
      <c r="Y129" s="181"/>
      <c r="Z129" s="181"/>
      <c r="AA129" s="181"/>
      <c r="AB129" s="181"/>
      <c r="AC129" s="5"/>
      <c r="AD129" s="181" t="str">
        <f>IF(VLOOKUP(S117,'BD InterCOABQ '!$A:AH,13,FALSE)="","",VLOOKUP(S117,'BD InterCOABQ '!$A:AH,13,FALSE))</f>
        <v/>
      </c>
      <c r="AE129" s="181"/>
      <c r="AF129" s="181"/>
      <c r="AG129" s="4"/>
      <c r="AH129" s="181" t="str">
        <f>IF(VLOOKUP(S117,'BD InterCOABQ '!$A:AH,15,FALSE)="","",VLOOKUP(S117,'BD InterCOABQ '!$A:AH,15,FALSE))</f>
        <v/>
      </c>
      <c r="AI129" s="181"/>
      <c r="AJ129" s="10"/>
    </row>
    <row r="130" spans="1:36" ht="1.5" customHeight="1" x14ac:dyDescent="0.25">
      <c r="B130" s="9"/>
      <c r="C130" s="165"/>
      <c r="D130" s="166"/>
      <c r="E130" s="5"/>
      <c r="F130" s="4"/>
      <c r="G130" s="4"/>
      <c r="H130" s="4"/>
      <c r="I130" s="5"/>
      <c r="J130" s="5"/>
      <c r="K130" s="5"/>
      <c r="L130" s="4"/>
      <c r="M130" s="4"/>
      <c r="N130" s="4"/>
      <c r="O130" s="4"/>
      <c r="P130" s="4"/>
      <c r="Q130" s="4"/>
      <c r="R130" s="10"/>
      <c r="T130" s="9"/>
      <c r="U130" s="165"/>
      <c r="V130" s="166"/>
      <c r="W130" s="5"/>
      <c r="X130" s="4"/>
      <c r="Y130" s="4"/>
      <c r="Z130" s="4"/>
      <c r="AA130" s="5"/>
      <c r="AB130" s="5"/>
      <c r="AC130" s="5"/>
      <c r="AD130" s="4"/>
      <c r="AE130" s="4"/>
      <c r="AF130" s="4"/>
      <c r="AG130" s="4"/>
      <c r="AH130" s="4"/>
      <c r="AI130" s="4"/>
      <c r="AJ130" s="10"/>
    </row>
    <row r="131" spans="1:36" s="21" customFormat="1" ht="6.6" customHeight="1" x14ac:dyDescent="0.25">
      <c r="A131" s="61"/>
      <c r="B131" s="25"/>
      <c r="C131" s="165"/>
      <c r="D131" s="166"/>
      <c r="E131" s="22"/>
      <c r="F131" s="157" t="s">
        <v>89</v>
      </c>
      <c r="G131" s="157"/>
      <c r="H131" s="157"/>
      <c r="I131" s="157"/>
      <c r="J131" s="157"/>
      <c r="K131" s="43"/>
      <c r="L131" s="157" t="s">
        <v>19</v>
      </c>
      <c r="M131" s="157"/>
      <c r="N131" s="157"/>
      <c r="O131" s="43"/>
      <c r="P131" s="157" t="s">
        <v>10</v>
      </c>
      <c r="Q131" s="157"/>
      <c r="R131" s="26"/>
      <c r="S131" s="56"/>
      <c r="T131" s="25"/>
      <c r="U131" s="165"/>
      <c r="V131" s="166"/>
      <c r="W131" s="22"/>
      <c r="X131" s="157" t="s">
        <v>89</v>
      </c>
      <c r="Y131" s="157"/>
      <c r="Z131" s="157"/>
      <c r="AA131" s="157"/>
      <c r="AB131" s="157"/>
      <c r="AC131" s="43"/>
      <c r="AD131" s="157" t="s">
        <v>19</v>
      </c>
      <c r="AE131" s="157"/>
      <c r="AF131" s="157"/>
      <c r="AG131" s="43"/>
      <c r="AH131" s="157" t="s">
        <v>10</v>
      </c>
      <c r="AI131" s="157"/>
      <c r="AJ131" s="26"/>
    </row>
    <row r="132" spans="1:36" ht="5.0999999999999996" customHeight="1" x14ac:dyDescent="0.25">
      <c r="B132" s="9"/>
      <c r="C132" s="165"/>
      <c r="D132" s="16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10"/>
      <c r="T132" s="9"/>
      <c r="U132" s="165"/>
      <c r="V132" s="166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10"/>
    </row>
    <row r="133" spans="1:36" ht="6.6" customHeight="1" x14ac:dyDescent="0.25">
      <c r="B133" s="9"/>
      <c r="C133" s="167"/>
      <c r="D133" s="168"/>
      <c r="E133" s="27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0"/>
      <c r="T133" s="9"/>
      <c r="U133" s="167"/>
      <c r="V133" s="168"/>
      <c r="W133" s="27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0"/>
    </row>
    <row r="134" spans="1:36" ht="0.95" customHeight="1" x14ac:dyDescent="0.25">
      <c r="B134" s="9"/>
      <c r="C134" s="4"/>
      <c r="D134" s="4"/>
      <c r="E134" s="27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0"/>
      <c r="T134" s="9"/>
      <c r="U134" s="4"/>
      <c r="V134" s="4"/>
      <c r="W134" s="27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0"/>
    </row>
    <row r="135" spans="1:36" ht="18" customHeight="1" x14ac:dyDescent="0.25">
      <c r="B135" s="9"/>
      <c r="C135" s="183" t="str">
        <f>IF(VLOOKUP(A117,'BD InterCOABQ '!$A:P,12,FALSE)="","",VLOOKUP(A117,'BD InterCOABQ '!$A:P,12,FALSE))</f>
        <v/>
      </c>
      <c r="D135" s="184"/>
      <c r="E135" s="4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0"/>
      <c r="T135" s="9"/>
      <c r="U135" s="183" t="str">
        <f>IF(VLOOKUP(S117,'BD InterCOABQ '!$A:AH,12,FALSE)="","",VLOOKUP(S117,'BD InterCOABQ '!$A:AH,12,FALSE))</f>
        <v/>
      </c>
      <c r="V135" s="184"/>
      <c r="W135" s="4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0"/>
    </row>
    <row r="136" spans="1:36" ht="5.45" customHeight="1" x14ac:dyDescent="0.25">
      <c r="B136" s="14"/>
      <c r="C136" s="185" t="s">
        <v>7</v>
      </c>
      <c r="D136" s="185"/>
      <c r="E136" s="15"/>
      <c r="F136" s="185" t="s">
        <v>20</v>
      </c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6"/>
      <c r="T136" s="14"/>
      <c r="U136" s="185" t="s">
        <v>7</v>
      </c>
      <c r="V136" s="185"/>
      <c r="W136" s="15"/>
      <c r="X136" s="185" t="s">
        <v>20</v>
      </c>
      <c r="Y136" s="185"/>
      <c r="Z136" s="185"/>
      <c r="AA136" s="185"/>
      <c r="AB136" s="185"/>
      <c r="AC136" s="185"/>
      <c r="AD136" s="185"/>
      <c r="AE136" s="185"/>
      <c r="AF136" s="185"/>
      <c r="AG136" s="185"/>
      <c r="AH136" s="185"/>
      <c r="AI136" s="185"/>
      <c r="AJ136" s="16"/>
    </row>
    <row r="137" spans="1:36" ht="9" customHeight="1" x14ac:dyDescent="0.25"/>
    <row r="138" spans="1:36" ht="9" customHeight="1" x14ac:dyDescent="0.25"/>
    <row r="139" spans="1:36" s="1" customFormat="1" ht="2.4500000000000002" customHeight="1" x14ac:dyDescent="0.25">
      <c r="A139" s="58"/>
      <c r="B139" s="6">
        <v>19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8"/>
      <c r="S139" s="52"/>
      <c r="T139" s="6">
        <v>20</v>
      </c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8"/>
    </row>
    <row r="140" spans="1:36" ht="13.5" customHeight="1" x14ac:dyDescent="0.25">
      <c r="A140" s="57" t="str">
        <f>13&amp;AL$1</f>
        <v>13BLF</v>
      </c>
      <c r="B140" s="9"/>
      <c r="C140" s="5"/>
      <c r="D140" s="156" t="s">
        <v>108</v>
      </c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44"/>
      <c r="R140" s="10"/>
      <c r="S140" s="53" t="str">
        <f>14&amp;$AL$1</f>
        <v>14BLF</v>
      </c>
      <c r="T140" s="9"/>
      <c r="U140" s="5"/>
      <c r="V140" s="156" t="s">
        <v>108</v>
      </c>
      <c r="W140" s="156"/>
      <c r="X140" s="156"/>
      <c r="Y140" s="156"/>
      <c r="Z140" s="156"/>
      <c r="AA140" s="156"/>
      <c r="AB140" s="156"/>
      <c r="AC140" s="156"/>
      <c r="AD140" s="156"/>
      <c r="AE140" s="156"/>
      <c r="AF140" s="156"/>
      <c r="AG140" s="156"/>
      <c r="AH140" s="156"/>
      <c r="AI140" s="44"/>
      <c r="AJ140" s="10"/>
    </row>
    <row r="141" spans="1:36" ht="9.9499999999999993" customHeight="1" x14ac:dyDescent="0.25">
      <c r="B141" s="9"/>
      <c r="D141" s="156" t="str">
        <f>$B$3</f>
        <v>Plantel 2 Amealco</v>
      </c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45"/>
      <c r="R141" s="10"/>
      <c r="T141" s="9"/>
      <c r="V141" s="156" t="str">
        <f>$B$3</f>
        <v>Plantel 2 Amealco</v>
      </c>
      <c r="W141" s="156"/>
      <c r="X141" s="156"/>
      <c r="Y141" s="156"/>
      <c r="Z141" s="156"/>
      <c r="AA141" s="156"/>
      <c r="AB141" s="156"/>
      <c r="AC141" s="156"/>
      <c r="AD141" s="156"/>
      <c r="AE141" s="156"/>
      <c r="AF141" s="156"/>
      <c r="AG141" s="156"/>
      <c r="AH141" s="156"/>
      <c r="AI141" s="45"/>
      <c r="AJ141" s="10"/>
    </row>
    <row r="142" spans="1:36" s="3" customFormat="1" ht="9.6" customHeight="1" x14ac:dyDescent="0.2">
      <c r="A142" s="57"/>
      <c r="B142" s="11"/>
      <c r="D142" s="162" t="str">
        <f>$B$4</f>
        <v>Balonmano Femenil</v>
      </c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46"/>
      <c r="R142" s="13"/>
      <c r="S142" s="54"/>
      <c r="T142" s="11"/>
      <c r="V142" s="162" t="str">
        <f>$B$4</f>
        <v>Balonmano Femenil</v>
      </c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46"/>
      <c r="AJ142" s="13"/>
    </row>
    <row r="143" spans="1:36" ht="2.1" customHeight="1" x14ac:dyDescent="0.25">
      <c r="B143" s="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0"/>
      <c r="T143" s="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0"/>
    </row>
    <row r="144" spans="1:36" ht="13.5" customHeight="1" x14ac:dyDescent="0.25">
      <c r="B144" s="9"/>
      <c r="C144" s="163"/>
      <c r="D144" s="164"/>
      <c r="E144" s="5"/>
      <c r="F144" s="169" t="str">
        <f>VLOOKUP(A140,'BD InterCOABQ '!$A:P,8,FALSE)&amp;" "&amp;VLOOKUP(A140,'BD InterCOABQ '!$A:P,9,FALSE)&amp;" "&amp;VLOOKUP(A140,'BD InterCOABQ '!$A:P,7,FALSE)</f>
        <v xml:space="preserve">  </v>
      </c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1"/>
      <c r="R144" s="10"/>
      <c r="T144" s="9"/>
      <c r="U144" s="163"/>
      <c r="V144" s="164"/>
      <c r="W144" s="5"/>
      <c r="X144" s="169" t="str">
        <f>VLOOKUP(S140,'BD InterCOABQ '!$A:AH,8,FALSE)&amp;" "&amp;VLOOKUP(S140,'BD InterCOABQ '!$A:AH,9,FALSE)&amp;" "&amp;VLOOKUP(S140,'BD InterCOABQ '!$A:AH,7,FALSE)</f>
        <v xml:space="preserve">  </v>
      </c>
      <c r="Y144" s="170"/>
      <c r="Z144" s="170"/>
      <c r="AA144" s="170"/>
      <c r="AB144" s="170"/>
      <c r="AC144" s="170"/>
      <c r="AD144" s="170"/>
      <c r="AE144" s="170"/>
      <c r="AF144" s="170"/>
      <c r="AG144" s="170"/>
      <c r="AH144" s="170"/>
      <c r="AI144" s="171"/>
      <c r="AJ144" s="10"/>
    </row>
    <row r="145" spans="1:38" ht="13.5" customHeight="1" x14ac:dyDescent="0.25">
      <c r="B145" s="9"/>
      <c r="C145" s="165"/>
      <c r="D145" s="166"/>
      <c r="E145" s="5"/>
      <c r="F145" s="172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4"/>
      <c r="R145" s="10"/>
      <c r="T145" s="9"/>
      <c r="U145" s="165"/>
      <c r="V145" s="166"/>
      <c r="W145" s="5"/>
      <c r="X145" s="172"/>
      <c r="Y145" s="173"/>
      <c r="Z145" s="173"/>
      <c r="AA145" s="173"/>
      <c r="AB145" s="173"/>
      <c r="AC145" s="173"/>
      <c r="AD145" s="173"/>
      <c r="AE145" s="173"/>
      <c r="AF145" s="173"/>
      <c r="AG145" s="173"/>
      <c r="AH145" s="173"/>
      <c r="AI145" s="174"/>
      <c r="AJ145" s="10"/>
    </row>
    <row r="146" spans="1:38" s="20" customFormat="1" ht="6.6" customHeight="1" x14ac:dyDescent="0.25">
      <c r="A146" s="60"/>
      <c r="B146" s="18"/>
      <c r="C146" s="165"/>
      <c r="D146" s="166"/>
      <c r="E146" s="17"/>
      <c r="F146" s="157" t="s">
        <v>17</v>
      </c>
      <c r="G146" s="157"/>
      <c r="H146" s="157"/>
      <c r="I146" s="157"/>
      <c r="J146" s="157"/>
      <c r="K146" s="43"/>
      <c r="L146" s="157" t="s">
        <v>18</v>
      </c>
      <c r="M146" s="157"/>
      <c r="N146" s="157"/>
      <c r="O146" s="43"/>
      <c r="P146" s="157" t="s">
        <v>4</v>
      </c>
      <c r="Q146" s="157"/>
      <c r="R146" s="24"/>
      <c r="S146" s="55"/>
      <c r="T146" s="18"/>
      <c r="U146" s="165"/>
      <c r="V146" s="166"/>
      <c r="W146" s="17"/>
      <c r="X146" s="157" t="s">
        <v>17</v>
      </c>
      <c r="Y146" s="157"/>
      <c r="Z146" s="157"/>
      <c r="AA146" s="157"/>
      <c r="AB146" s="157"/>
      <c r="AC146" s="43"/>
      <c r="AD146" s="157" t="s">
        <v>18</v>
      </c>
      <c r="AE146" s="157"/>
      <c r="AF146" s="157"/>
      <c r="AG146" s="43"/>
      <c r="AH146" s="157" t="s">
        <v>4</v>
      </c>
      <c r="AI146" s="157"/>
      <c r="AJ146" s="24"/>
    </row>
    <row r="147" spans="1:38" ht="2.4500000000000002" customHeight="1" x14ac:dyDescent="0.25">
      <c r="B147" s="9"/>
      <c r="C147" s="165"/>
      <c r="D147" s="16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10"/>
      <c r="T147" s="9"/>
      <c r="U147" s="165"/>
      <c r="V147" s="166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10"/>
    </row>
    <row r="148" spans="1:38" ht="12.95" customHeight="1" x14ac:dyDescent="0.25">
      <c r="B148" s="9"/>
      <c r="C148" s="165"/>
      <c r="D148" s="166"/>
      <c r="E148" s="5"/>
      <c r="F148" s="187" t="s">
        <v>90</v>
      </c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9"/>
      <c r="R148" s="10"/>
      <c r="T148" s="9"/>
      <c r="U148" s="165"/>
      <c r="V148" s="166"/>
      <c r="W148" s="5"/>
      <c r="X148" s="193" t="s">
        <v>109</v>
      </c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5"/>
      <c r="AJ148" s="10"/>
    </row>
    <row r="149" spans="1:38" ht="0.95" customHeight="1" x14ac:dyDescent="0.25">
      <c r="B149" s="9"/>
      <c r="C149" s="165"/>
      <c r="D149" s="166"/>
      <c r="E149" s="5"/>
      <c r="F149" s="5"/>
      <c r="G149" s="5"/>
      <c r="H149" s="5"/>
      <c r="I149" s="5"/>
      <c r="J149" s="5"/>
      <c r="K149" s="5"/>
      <c r="L149" s="4"/>
      <c r="M149" s="4"/>
      <c r="N149" s="4"/>
      <c r="O149" s="4"/>
      <c r="P149" s="4"/>
      <c r="Q149" s="4"/>
      <c r="R149" s="10"/>
      <c r="T149" s="9"/>
      <c r="U149" s="165"/>
      <c r="V149" s="166"/>
      <c r="W149" s="5"/>
      <c r="X149" s="5"/>
      <c r="Y149" s="5"/>
      <c r="Z149" s="5"/>
      <c r="AA149" s="5"/>
      <c r="AB149" s="5"/>
      <c r="AC149" s="5"/>
      <c r="AD149" s="4"/>
      <c r="AE149" s="4"/>
      <c r="AF149" s="4"/>
      <c r="AG149" s="4"/>
      <c r="AH149" s="4"/>
      <c r="AI149" s="4"/>
      <c r="AJ149" s="10"/>
    </row>
    <row r="150" spans="1:38" s="3" customFormat="1" ht="6.6" customHeight="1" x14ac:dyDescent="0.2">
      <c r="A150" s="57"/>
      <c r="B150" s="11"/>
      <c r="C150" s="165"/>
      <c r="D150" s="166"/>
      <c r="E150" s="12"/>
      <c r="F150" s="190" t="s">
        <v>91</v>
      </c>
      <c r="G150" s="190"/>
      <c r="H150" s="190"/>
      <c r="I150" s="190"/>
      <c r="J150" s="190"/>
      <c r="K150" s="190"/>
      <c r="L150" s="190"/>
      <c r="M150" s="190"/>
      <c r="N150" s="190"/>
      <c r="O150" s="190"/>
      <c r="P150" s="190"/>
      <c r="Q150" s="190"/>
      <c r="R150" s="13"/>
      <c r="S150" s="54"/>
      <c r="T150" s="11"/>
      <c r="U150" s="165"/>
      <c r="V150" s="166"/>
      <c r="W150" s="12"/>
      <c r="X150" s="190" t="s">
        <v>92</v>
      </c>
      <c r="Y150" s="190"/>
      <c r="Z150" s="190"/>
      <c r="AA150" s="190"/>
      <c r="AB150" s="190"/>
      <c r="AC150" s="190"/>
      <c r="AD150" s="190"/>
      <c r="AE150" s="190"/>
      <c r="AF150" s="190"/>
      <c r="AG150" s="190"/>
      <c r="AH150" s="190"/>
      <c r="AI150" s="190"/>
      <c r="AJ150" s="13"/>
    </row>
    <row r="151" spans="1:38" ht="0.95" customHeight="1" x14ac:dyDescent="0.25">
      <c r="B151" s="9"/>
      <c r="C151" s="165"/>
      <c r="D151" s="166"/>
      <c r="E151" s="5"/>
      <c r="F151" s="190"/>
      <c r="G151" s="190"/>
      <c r="H151" s="190"/>
      <c r="I151" s="190"/>
      <c r="J151" s="190"/>
      <c r="K151" s="190"/>
      <c r="L151" s="190"/>
      <c r="M151" s="190"/>
      <c r="N151" s="190"/>
      <c r="O151" s="190"/>
      <c r="P151" s="190"/>
      <c r="Q151" s="190"/>
      <c r="R151" s="10"/>
      <c r="T151" s="9"/>
      <c r="U151" s="165"/>
      <c r="V151" s="166"/>
      <c r="W151" s="5"/>
      <c r="X151" s="190"/>
      <c r="Y151" s="190"/>
      <c r="Z151" s="190"/>
      <c r="AA151" s="190"/>
      <c r="AB151" s="190"/>
      <c r="AC151" s="190"/>
      <c r="AD151" s="190"/>
      <c r="AE151" s="190"/>
      <c r="AF151" s="190"/>
      <c r="AG151" s="190"/>
      <c r="AH151" s="190"/>
      <c r="AI151" s="190"/>
      <c r="AJ151" s="10"/>
    </row>
    <row r="152" spans="1:38" ht="12.6" customHeight="1" x14ac:dyDescent="0.25">
      <c r="B152" s="9"/>
      <c r="C152" s="165"/>
      <c r="D152" s="166"/>
      <c r="E152" s="5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0"/>
      <c r="T152" s="9"/>
      <c r="U152" s="165"/>
      <c r="V152" s="166"/>
      <c r="W152" s="5"/>
      <c r="X152" s="190"/>
      <c r="Y152" s="190"/>
      <c r="Z152" s="190"/>
      <c r="AA152" s="190"/>
      <c r="AB152" s="190"/>
      <c r="AC152" s="190"/>
      <c r="AD152" s="190"/>
      <c r="AE152" s="190"/>
      <c r="AF152" s="190"/>
      <c r="AG152" s="190"/>
      <c r="AH152" s="190"/>
      <c r="AI152" s="190"/>
      <c r="AJ152" s="10"/>
    </row>
    <row r="153" spans="1:38" ht="1.5" customHeight="1" x14ac:dyDescent="0.25">
      <c r="B153" s="9"/>
      <c r="C153" s="165"/>
      <c r="D153" s="166"/>
      <c r="E153" s="5"/>
      <c r="F153" s="190"/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190"/>
      <c r="R153" s="10"/>
      <c r="T153" s="9"/>
      <c r="U153" s="165"/>
      <c r="V153" s="166"/>
      <c r="W153" s="5"/>
      <c r="X153" s="190"/>
      <c r="Y153" s="190"/>
      <c r="Z153" s="190"/>
      <c r="AA153" s="190"/>
      <c r="AB153" s="190"/>
      <c r="AC153" s="190"/>
      <c r="AD153" s="190"/>
      <c r="AE153" s="190"/>
      <c r="AF153" s="190"/>
      <c r="AG153" s="190"/>
      <c r="AH153" s="190"/>
      <c r="AI153" s="190"/>
      <c r="AJ153" s="10"/>
    </row>
    <row r="154" spans="1:38" s="21" customFormat="1" ht="6.6" customHeight="1" x14ac:dyDescent="0.25">
      <c r="A154" s="61"/>
      <c r="B154" s="25"/>
      <c r="C154" s="165"/>
      <c r="D154" s="166"/>
      <c r="E154" s="22"/>
      <c r="F154" s="190"/>
      <c r="G154" s="190"/>
      <c r="H154" s="190"/>
      <c r="I154" s="190"/>
      <c r="J154" s="190"/>
      <c r="K154" s="190"/>
      <c r="L154" s="190"/>
      <c r="M154" s="190"/>
      <c r="N154" s="190"/>
      <c r="O154" s="190"/>
      <c r="P154" s="190"/>
      <c r="Q154" s="190"/>
      <c r="R154" s="26"/>
      <c r="S154" s="56"/>
      <c r="T154" s="25"/>
      <c r="U154" s="165"/>
      <c r="V154" s="166"/>
      <c r="W154" s="22"/>
      <c r="X154" s="190"/>
      <c r="Y154" s="190"/>
      <c r="Z154" s="190"/>
      <c r="AA154" s="190"/>
      <c r="AB154" s="190"/>
      <c r="AC154" s="190"/>
      <c r="AD154" s="190"/>
      <c r="AE154" s="190"/>
      <c r="AF154" s="190"/>
      <c r="AG154" s="190"/>
      <c r="AH154" s="190"/>
      <c r="AI154" s="190"/>
      <c r="AJ154" s="26"/>
    </row>
    <row r="155" spans="1:38" ht="5.0999999999999996" customHeight="1" x14ac:dyDescent="0.25">
      <c r="B155" s="9"/>
      <c r="C155" s="165"/>
      <c r="D155" s="166"/>
      <c r="E155" s="5"/>
      <c r="F155" s="190"/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0"/>
      <c r="T155" s="9"/>
      <c r="U155" s="165"/>
      <c r="V155" s="166"/>
      <c r="W155" s="5"/>
      <c r="X155" s="190"/>
      <c r="Y155" s="190"/>
      <c r="Z155" s="190"/>
      <c r="AA155" s="190"/>
      <c r="AB155" s="190"/>
      <c r="AC155" s="190"/>
      <c r="AD155" s="190"/>
      <c r="AE155" s="190"/>
      <c r="AF155" s="190"/>
      <c r="AG155" s="190"/>
      <c r="AH155" s="190"/>
      <c r="AI155" s="190"/>
      <c r="AJ155" s="10"/>
    </row>
    <row r="156" spans="1:38" ht="6.6" customHeight="1" x14ac:dyDescent="0.25">
      <c r="B156" s="9"/>
      <c r="C156" s="167"/>
      <c r="D156" s="168"/>
      <c r="E156" s="27"/>
      <c r="F156" s="190"/>
      <c r="G156" s="190"/>
      <c r="H156" s="190"/>
      <c r="I156" s="190"/>
      <c r="J156" s="190"/>
      <c r="K156" s="190"/>
      <c r="L156" s="190"/>
      <c r="M156" s="190"/>
      <c r="N156" s="190"/>
      <c r="O156" s="190"/>
      <c r="P156" s="190"/>
      <c r="Q156" s="190"/>
      <c r="R156" s="10"/>
      <c r="T156" s="9"/>
      <c r="U156" s="167"/>
      <c r="V156" s="168"/>
      <c r="W156" s="27"/>
      <c r="X156" s="190"/>
      <c r="Y156" s="190"/>
      <c r="Z156" s="190"/>
      <c r="AA156" s="190"/>
      <c r="AB156" s="190"/>
      <c r="AC156" s="190"/>
      <c r="AD156" s="190"/>
      <c r="AE156" s="190"/>
      <c r="AF156" s="190"/>
      <c r="AG156" s="190"/>
      <c r="AH156" s="190"/>
      <c r="AI156" s="190"/>
      <c r="AJ156" s="10"/>
    </row>
    <row r="157" spans="1:38" ht="0.95" customHeight="1" x14ac:dyDescent="0.25">
      <c r="B157" s="9"/>
      <c r="C157" s="4"/>
      <c r="D157" s="4"/>
      <c r="E157" s="27"/>
      <c r="F157" s="190"/>
      <c r="G157" s="190"/>
      <c r="H157" s="190"/>
      <c r="I157" s="190"/>
      <c r="J157" s="190"/>
      <c r="K157" s="190"/>
      <c r="L157" s="190"/>
      <c r="M157" s="190"/>
      <c r="N157" s="190"/>
      <c r="O157" s="190"/>
      <c r="P157" s="190"/>
      <c r="Q157" s="190"/>
      <c r="R157" s="10"/>
      <c r="T157" s="9"/>
      <c r="U157" s="4"/>
      <c r="V157" s="4"/>
      <c r="W157" s="27"/>
      <c r="X157" s="190"/>
      <c r="Y157" s="190"/>
      <c r="Z157" s="190"/>
      <c r="AA157" s="190"/>
      <c r="AB157" s="190"/>
      <c r="AC157" s="190"/>
      <c r="AD157" s="190"/>
      <c r="AE157" s="190"/>
      <c r="AF157" s="190"/>
      <c r="AG157" s="190"/>
      <c r="AH157" s="190"/>
      <c r="AI157" s="190"/>
      <c r="AJ157" s="10"/>
    </row>
    <row r="158" spans="1:38" ht="18" customHeight="1" x14ac:dyDescent="0.25">
      <c r="B158" s="9"/>
      <c r="C158" s="186"/>
      <c r="D158" s="186"/>
      <c r="E158" s="42"/>
      <c r="F158" s="191"/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0"/>
      <c r="T158" s="9"/>
      <c r="U158" s="196"/>
      <c r="V158" s="196"/>
      <c r="W158" s="42"/>
      <c r="X158" s="191"/>
      <c r="Y158" s="191"/>
      <c r="Z158" s="191"/>
      <c r="AA158" s="191"/>
      <c r="AB158" s="191"/>
      <c r="AC158" s="191"/>
      <c r="AD158" s="191"/>
      <c r="AE158" s="191"/>
      <c r="AF158" s="191"/>
      <c r="AG158" s="191"/>
      <c r="AH158" s="191"/>
      <c r="AI158" s="191"/>
      <c r="AJ158" s="10"/>
    </row>
    <row r="159" spans="1:38" ht="5.45" customHeight="1" x14ac:dyDescent="0.25">
      <c r="B159" s="14"/>
      <c r="C159" s="185"/>
      <c r="D159" s="185"/>
      <c r="E159" s="1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  <c r="R159" s="16"/>
      <c r="T159" s="14"/>
      <c r="U159" s="185"/>
      <c r="V159" s="185"/>
      <c r="W159" s="15"/>
      <c r="X159" s="185" t="s">
        <v>20</v>
      </c>
      <c r="Y159" s="185"/>
      <c r="Z159" s="185"/>
      <c r="AA159" s="185"/>
      <c r="AB159" s="185"/>
      <c r="AC159" s="185"/>
      <c r="AD159" s="185"/>
      <c r="AE159" s="185"/>
      <c r="AF159" s="185"/>
      <c r="AG159" s="185"/>
      <c r="AH159" s="185"/>
      <c r="AI159" s="185"/>
      <c r="AJ159" s="16"/>
    </row>
    <row r="160" spans="1:38" s="57" customFormat="1" ht="2.4500000000000002" customHeight="1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/>
      <c r="S160" s="5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/>
      <c r="AK160"/>
      <c r="AL160"/>
    </row>
  </sheetData>
  <sheetProtection algorithmName="SHA-512" hashValue="D038LCQt18de260gYTR6vhjkEumEr42TH0gzGn4R9XWcacPfRy1PDOQXlLEVAT81T6XFct8XM4ysH8DfPaP8Zw==" saltValue="0cW+Sc24yZNvf0Ff8NKkEA==" spinCount="100000" sheet="1" selectLockedCells="1"/>
  <mergeCells count="293">
    <mergeCell ref="C159:D159"/>
    <mergeCell ref="F159:Q159"/>
    <mergeCell ref="U159:V159"/>
    <mergeCell ref="X159:AI159"/>
    <mergeCell ref="F148:Q148"/>
    <mergeCell ref="X148:AI148"/>
    <mergeCell ref="F150:Q158"/>
    <mergeCell ref="X150:AI158"/>
    <mergeCell ref="C158:D158"/>
    <mergeCell ref="U158:V158"/>
    <mergeCell ref="C144:D156"/>
    <mergeCell ref="F144:Q145"/>
    <mergeCell ref="U144:V156"/>
    <mergeCell ref="X144:AI145"/>
    <mergeCell ref="F146:J146"/>
    <mergeCell ref="L146:N146"/>
    <mergeCell ref="P146:Q146"/>
    <mergeCell ref="X146:AB146"/>
    <mergeCell ref="AD146:AF146"/>
    <mergeCell ref="AH146:AI146"/>
    <mergeCell ref="D142:P142"/>
    <mergeCell ref="V142:AH142"/>
    <mergeCell ref="F133:Q135"/>
    <mergeCell ref="X133:AI135"/>
    <mergeCell ref="C135:D135"/>
    <mergeCell ref="U135:V135"/>
    <mergeCell ref="C136:D136"/>
    <mergeCell ref="F136:Q136"/>
    <mergeCell ref="U136:V136"/>
    <mergeCell ref="X136:AI136"/>
    <mergeCell ref="F129:J129"/>
    <mergeCell ref="L129:N129"/>
    <mergeCell ref="P129:Q129"/>
    <mergeCell ref="X129:AB129"/>
    <mergeCell ref="AD129:AF129"/>
    <mergeCell ref="AH129:AI129"/>
    <mergeCell ref="D140:P140"/>
    <mergeCell ref="V140:AH140"/>
    <mergeCell ref="D141:P141"/>
    <mergeCell ref="V141:AH141"/>
    <mergeCell ref="F125:L125"/>
    <mergeCell ref="N125:Q125"/>
    <mergeCell ref="X125:AD125"/>
    <mergeCell ref="AF125:AI125"/>
    <mergeCell ref="F127:L127"/>
    <mergeCell ref="N127:Q127"/>
    <mergeCell ref="X127:AD127"/>
    <mergeCell ref="AF127:AI127"/>
    <mergeCell ref="C121:D133"/>
    <mergeCell ref="F121:Q122"/>
    <mergeCell ref="U121:V133"/>
    <mergeCell ref="X121:AI122"/>
    <mergeCell ref="F123:J123"/>
    <mergeCell ref="L123:N123"/>
    <mergeCell ref="P123:Q123"/>
    <mergeCell ref="X123:AB123"/>
    <mergeCell ref="AD123:AF123"/>
    <mergeCell ref="AH123:AI123"/>
    <mergeCell ref="F131:J131"/>
    <mergeCell ref="L131:N131"/>
    <mergeCell ref="P131:Q131"/>
    <mergeCell ref="X131:AB131"/>
    <mergeCell ref="AD131:AF131"/>
    <mergeCell ref="AH131:AI131"/>
    <mergeCell ref="D119:P119"/>
    <mergeCell ref="V119:AH119"/>
    <mergeCell ref="F111:Q113"/>
    <mergeCell ref="X111:AI113"/>
    <mergeCell ref="C113:D113"/>
    <mergeCell ref="U113:V113"/>
    <mergeCell ref="C114:D114"/>
    <mergeCell ref="F114:Q114"/>
    <mergeCell ref="U114:V114"/>
    <mergeCell ref="X114:AI114"/>
    <mergeCell ref="F107:J107"/>
    <mergeCell ref="L107:N107"/>
    <mergeCell ref="P107:Q107"/>
    <mergeCell ref="X107:AB107"/>
    <mergeCell ref="AD107:AF107"/>
    <mergeCell ref="AH107:AI107"/>
    <mergeCell ref="D117:P117"/>
    <mergeCell ref="V117:AH117"/>
    <mergeCell ref="D118:P118"/>
    <mergeCell ref="V118:AH118"/>
    <mergeCell ref="F103:L103"/>
    <mergeCell ref="N103:Q103"/>
    <mergeCell ref="X103:AD103"/>
    <mergeCell ref="AF103:AI103"/>
    <mergeCell ref="F105:L105"/>
    <mergeCell ref="N105:Q105"/>
    <mergeCell ref="X105:AD105"/>
    <mergeCell ref="AF105:AI105"/>
    <mergeCell ref="C99:D111"/>
    <mergeCell ref="F99:Q100"/>
    <mergeCell ref="U99:V111"/>
    <mergeCell ref="X99:AI100"/>
    <mergeCell ref="F101:J101"/>
    <mergeCell ref="L101:N101"/>
    <mergeCell ref="P101:Q101"/>
    <mergeCell ref="X101:AB101"/>
    <mergeCell ref="AD101:AF101"/>
    <mergeCell ref="AH101:AI101"/>
    <mergeCell ref="F109:J109"/>
    <mergeCell ref="L109:N109"/>
    <mergeCell ref="P109:Q109"/>
    <mergeCell ref="X109:AB109"/>
    <mergeCell ref="AD109:AF109"/>
    <mergeCell ref="AH109:AI109"/>
    <mergeCell ref="D97:P97"/>
    <mergeCell ref="V97:AH97"/>
    <mergeCell ref="F89:Q91"/>
    <mergeCell ref="X89:AI91"/>
    <mergeCell ref="C91:D91"/>
    <mergeCell ref="U91:V91"/>
    <mergeCell ref="C92:D92"/>
    <mergeCell ref="F92:Q92"/>
    <mergeCell ref="U92:V92"/>
    <mergeCell ref="X92:AI92"/>
    <mergeCell ref="F85:J85"/>
    <mergeCell ref="L85:N85"/>
    <mergeCell ref="P85:Q85"/>
    <mergeCell ref="X85:AB85"/>
    <mergeCell ref="AD85:AF85"/>
    <mergeCell ref="AH85:AI85"/>
    <mergeCell ref="D95:P95"/>
    <mergeCell ref="V95:AH95"/>
    <mergeCell ref="D96:P96"/>
    <mergeCell ref="V96:AH96"/>
    <mergeCell ref="F81:L81"/>
    <mergeCell ref="N81:Q81"/>
    <mergeCell ref="X81:AD81"/>
    <mergeCell ref="AF81:AI81"/>
    <mergeCell ref="F83:L83"/>
    <mergeCell ref="N83:Q83"/>
    <mergeCell ref="X83:AD83"/>
    <mergeCell ref="AF83:AI83"/>
    <mergeCell ref="C77:D89"/>
    <mergeCell ref="F77:Q78"/>
    <mergeCell ref="U77:V89"/>
    <mergeCell ref="X77:AI78"/>
    <mergeCell ref="F79:J79"/>
    <mergeCell ref="L79:N79"/>
    <mergeCell ref="P79:Q79"/>
    <mergeCell ref="X79:AB79"/>
    <mergeCell ref="AD79:AF79"/>
    <mergeCell ref="AH79:AI79"/>
    <mergeCell ref="F87:J87"/>
    <mergeCell ref="L87:N87"/>
    <mergeCell ref="P87:Q87"/>
    <mergeCell ref="X87:AB87"/>
    <mergeCell ref="AD87:AF87"/>
    <mergeCell ref="AH87:AI87"/>
    <mergeCell ref="D75:P75"/>
    <mergeCell ref="V75:AH75"/>
    <mergeCell ref="F67:Q69"/>
    <mergeCell ref="X67:AI69"/>
    <mergeCell ref="C69:D69"/>
    <mergeCell ref="U69:V69"/>
    <mergeCell ref="C70:D70"/>
    <mergeCell ref="F70:Q70"/>
    <mergeCell ref="U70:V70"/>
    <mergeCell ref="X70:AI70"/>
    <mergeCell ref="F63:J63"/>
    <mergeCell ref="L63:N63"/>
    <mergeCell ref="P63:Q63"/>
    <mergeCell ref="X63:AB63"/>
    <mergeCell ref="AD63:AF63"/>
    <mergeCell ref="AH63:AI63"/>
    <mergeCell ref="D73:P73"/>
    <mergeCell ref="V73:AH73"/>
    <mergeCell ref="D74:P74"/>
    <mergeCell ref="V74:AH74"/>
    <mergeCell ref="F59:L59"/>
    <mergeCell ref="N59:Q59"/>
    <mergeCell ref="X59:AD59"/>
    <mergeCell ref="AF59:AI59"/>
    <mergeCell ref="F61:L61"/>
    <mergeCell ref="N61:Q61"/>
    <mergeCell ref="X61:AD61"/>
    <mergeCell ref="AF61:AI61"/>
    <mergeCell ref="C55:D67"/>
    <mergeCell ref="F55:Q56"/>
    <mergeCell ref="U55:V67"/>
    <mergeCell ref="X55:AI56"/>
    <mergeCell ref="F57:J57"/>
    <mergeCell ref="L57:N57"/>
    <mergeCell ref="P57:Q57"/>
    <mergeCell ref="X57:AB57"/>
    <mergeCell ref="AD57:AF57"/>
    <mergeCell ref="AH57:AI57"/>
    <mergeCell ref="F65:J65"/>
    <mergeCell ref="L65:N65"/>
    <mergeCell ref="P65:Q65"/>
    <mergeCell ref="X65:AB65"/>
    <mergeCell ref="AD65:AF65"/>
    <mergeCell ref="AH65:AI65"/>
    <mergeCell ref="D53:P53"/>
    <mergeCell ref="V53:AH53"/>
    <mergeCell ref="F45:Q47"/>
    <mergeCell ref="X45:AI47"/>
    <mergeCell ref="C47:D47"/>
    <mergeCell ref="U47:V47"/>
    <mergeCell ref="C48:D48"/>
    <mergeCell ref="F48:Q48"/>
    <mergeCell ref="U48:V48"/>
    <mergeCell ref="X48:AI48"/>
    <mergeCell ref="F41:J41"/>
    <mergeCell ref="L41:N41"/>
    <mergeCell ref="P41:Q41"/>
    <mergeCell ref="X41:AB41"/>
    <mergeCell ref="AD41:AF41"/>
    <mergeCell ref="AH41:AI41"/>
    <mergeCell ref="D51:P51"/>
    <mergeCell ref="V51:AH51"/>
    <mergeCell ref="D52:P52"/>
    <mergeCell ref="V52:AH52"/>
    <mergeCell ref="F37:L37"/>
    <mergeCell ref="N37:Q37"/>
    <mergeCell ref="X37:AD37"/>
    <mergeCell ref="AF37:AI37"/>
    <mergeCell ref="F39:L39"/>
    <mergeCell ref="N39:Q39"/>
    <mergeCell ref="X39:AD39"/>
    <mergeCell ref="AF39:AI39"/>
    <mergeCell ref="C33:D45"/>
    <mergeCell ref="F33:Q34"/>
    <mergeCell ref="U33:V45"/>
    <mergeCell ref="X33:AI34"/>
    <mergeCell ref="F35:J35"/>
    <mergeCell ref="L35:N35"/>
    <mergeCell ref="P35:Q35"/>
    <mergeCell ref="X35:AB35"/>
    <mergeCell ref="AD35:AF35"/>
    <mergeCell ref="AH35:AI35"/>
    <mergeCell ref="F43:J43"/>
    <mergeCell ref="L43:N43"/>
    <mergeCell ref="P43:Q43"/>
    <mergeCell ref="X43:AB43"/>
    <mergeCell ref="AD43:AF43"/>
    <mergeCell ref="AH43:AI43"/>
    <mergeCell ref="D31:P31"/>
    <mergeCell ref="V31:AH31"/>
    <mergeCell ref="F23:Q25"/>
    <mergeCell ref="X23:AI25"/>
    <mergeCell ref="C25:D25"/>
    <mergeCell ref="U25:V25"/>
    <mergeCell ref="C26:D26"/>
    <mergeCell ref="F26:Q26"/>
    <mergeCell ref="U26:V26"/>
    <mergeCell ref="X26:AI26"/>
    <mergeCell ref="F19:J19"/>
    <mergeCell ref="L19:N19"/>
    <mergeCell ref="P19:Q19"/>
    <mergeCell ref="X19:AB19"/>
    <mergeCell ref="AD19:AF19"/>
    <mergeCell ref="AH19:AI19"/>
    <mergeCell ref="D29:P29"/>
    <mergeCell ref="V29:AH29"/>
    <mergeCell ref="D30:P30"/>
    <mergeCell ref="V30:AH30"/>
    <mergeCell ref="F15:L15"/>
    <mergeCell ref="N15:Q15"/>
    <mergeCell ref="X15:AD15"/>
    <mergeCell ref="AF15:AI15"/>
    <mergeCell ref="D9:P9"/>
    <mergeCell ref="V9:AH9"/>
    <mergeCell ref="C11:D23"/>
    <mergeCell ref="F11:Q12"/>
    <mergeCell ref="U11:V23"/>
    <mergeCell ref="X11:AI12"/>
    <mergeCell ref="F13:J13"/>
    <mergeCell ref="L13:N13"/>
    <mergeCell ref="P13:Q13"/>
    <mergeCell ref="X13:AB13"/>
    <mergeCell ref="F21:J21"/>
    <mergeCell ref="L21:N21"/>
    <mergeCell ref="P21:Q21"/>
    <mergeCell ref="X21:AB21"/>
    <mergeCell ref="AD21:AF21"/>
    <mergeCell ref="AH21:AI21"/>
    <mergeCell ref="F17:L17"/>
    <mergeCell ref="N17:Q17"/>
    <mergeCell ref="X17:AD17"/>
    <mergeCell ref="AF17:AI17"/>
    <mergeCell ref="B2:AJ2"/>
    <mergeCell ref="B3:AJ3"/>
    <mergeCell ref="B4:AJ4"/>
    <mergeCell ref="D7:P7"/>
    <mergeCell ref="V7:AH7"/>
    <mergeCell ref="D8:P8"/>
    <mergeCell ref="V8:AH8"/>
    <mergeCell ref="AD13:AF13"/>
    <mergeCell ref="AH13:AI13"/>
  </mergeCells>
  <printOptions horizontalCentered="1"/>
  <pageMargins left="0.23622047244094491" right="0.23622047244094491" top="0.27" bottom="0.96" header="0.17" footer="0.51"/>
  <pageSetup orientation="portrait" r:id="rId1"/>
  <headerFooter>
    <oddFooter>&amp;L&amp;"-,Negrita"Nombre y Firma del Entrenador&amp;C&amp;"-,Negrita"Sello Plantel&amp;R&amp;"-,Negrita"Nombre  y Firma del Director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L160"/>
  <sheetViews>
    <sheetView showGridLines="0" showRowColHeaders="0" view="pageBreakPreview" zoomScale="160" zoomScaleNormal="110" zoomScaleSheetLayoutView="160" workbookViewId="0">
      <selection activeCell="B4" sqref="B4:AJ4"/>
    </sheetView>
  </sheetViews>
  <sheetFormatPr baseColWidth="10" defaultColWidth="0" defaultRowHeight="15" x14ac:dyDescent="0.25"/>
  <cols>
    <col min="1" max="1" width="0.7109375" style="57" customWidth="1"/>
    <col min="2" max="2" width="0.5703125" style="2" customWidth="1"/>
    <col min="3" max="3" width="8.85546875" style="2" customWidth="1"/>
    <col min="4" max="4" width="4.28515625" style="2" customWidth="1"/>
    <col min="5" max="5" width="0.42578125" style="2" customWidth="1"/>
    <col min="6" max="6" width="3.5703125" style="2" customWidth="1"/>
    <col min="7" max="7" width="0.42578125" style="2" customWidth="1"/>
    <col min="8" max="8" width="1.85546875" style="2" customWidth="1"/>
    <col min="9" max="9" width="0.7109375" style="2" customWidth="1"/>
    <col min="10" max="10" width="2.85546875" style="2" customWidth="1"/>
    <col min="11" max="11" width="0.28515625" style="2" customWidth="1"/>
    <col min="12" max="12" width="4.7109375" style="2" customWidth="1"/>
    <col min="13" max="13" width="0.28515625" style="2" customWidth="1"/>
    <col min="14" max="14" width="2.85546875" style="2" customWidth="1"/>
    <col min="15" max="15" width="0.42578125" style="2" customWidth="1"/>
    <col min="16" max="16" width="4" style="2" customWidth="1"/>
    <col min="17" max="17" width="5.42578125" style="2" customWidth="1"/>
    <col min="18" max="18" width="0.42578125" customWidth="1"/>
    <col min="19" max="19" width="3.85546875" style="52" customWidth="1"/>
    <col min="20" max="20" width="0.5703125" style="2" customWidth="1"/>
    <col min="21" max="21" width="8.85546875" style="2" customWidth="1"/>
    <col min="22" max="22" width="4.28515625" style="2" customWidth="1"/>
    <col min="23" max="23" width="0.42578125" style="2" customWidth="1"/>
    <col min="24" max="24" width="3.5703125" style="2" customWidth="1"/>
    <col min="25" max="25" width="0.42578125" style="2" customWidth="1"/>
    <col min="26" max="26" width="1.85546875" style="2" customWidth="1"/>
    <col min="27" max="27" width="0.7109375" style="2" customWidth="1"/>
    <col min="28" max="28" width="2.85546875" style="2" customWidth="1"/>
    <col min="29" max="29" width="0.28515625" style="2" customWidth="1"/>
    <col min="30" max="30" width="4.7109375" style="2" customWidth="1"/>
    <col min="31" max="31" width="0.28515625" style="2" customWidth="1"/>
    <col min="32" max="32" width="2.85546875" style="2" customWidth="1"/>
    <col min="33" max="33" width="0.42578125" style="2" customWidth="1"/>
    <col min="34" max="34" width="4" style="2" customWidth="1"/>
    <col min="35" max="35" width="5.42578125" style="2" customWidth="1"/>
    <col min="36" max="36" width="0.42578125" customWidth="1"/>
    <col min="37" max="37" width="0.5703125" customWidth="1"/>
    <col min="38" max="38" width="3.5703125" hidden="1" customWidth="1"/>
    <col min="39" max="16384" width="10.85546875" hidden="1"/>
  </cols>
  <sheetData>
    <row r="1" spans="1:38" ht="6.6" customHeight="1" x14ac:dyDescent="0.25">
      <c r="S1" s="50"/>
      <c r="AL1" t="s">
        <v>101</v>
      </c>
    </row>
    <row r="2" spans="1:38" ht="21.6" customHeight="1" x14ac:dyDescent="0.25">
      <c r="B2" s="153" t="s">
        <v>108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</row>
    <row r="3" spans="1:38" ht="15.6" customHeight="1" x14ac:dyDescent="0.25">
      <c r="B3" s="154" t="str">
        <f>'BD InterCOABQ '!C1</f>
        <v>Plantel 2 Amealco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</row>
    <row r="4" spans="1:38" ht="12.6" customHeight="1" x14ac:dyDescent="0.25">
      <c r="B4" s="192" t="s">
        <v>132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</row>
    <row r="5" spans="1:38" ht="6" customHeight="1" x14ac:dyDescent="0.25"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51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1:38" s="1" customFormat="1" ht="2.4500000000000002" customHeight="1" x14ac:dyDescent="0.25">
      <c r="A6" s="58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52"/>
      <c r="T6" s="6">
        <v>2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8"/>
    </row>
    <row r="7" spans="1:38" ht="13.5" customHeight="1" x14ac:dyDescent="0.25">
      <c r="A7" s="59" t="str">
        <f>1&amp;$AL$1</f>
        <v>1VF</v>
      </c>
      <c r="B7" s="9"/>
      <c r="C7" s="5"/>
      <c r="D7" s="156" t="s">
        <v>108</v>
      </c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44"/>
      <c r="R7" s="10"/>
      <c r="S7" s="53" t="str">
        <f>2&amp;$AL$1</f>
        <v>2VF</v>
      </c>
      <c r="T7" s="9"/>
      <c r="U7" s="5"/>
      <c r="V7" s="156" t="s">
        <v>108</v>
      </c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44"/>
      <c r="AJ7" s="10"/>
    </row>
    <row r="8" spans="1:38" ht="9.9499999999999993" customHeight="1" x14ac:dyDescent="0.25">
      <c r="B8" s="9"/>
      <c r="C8" s="5"/>
      <c r="D8" s="156" t="str">
        <f>$B$3</f>
        <v>Plantel 2 Amealco</v>
      </c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45"/>
      <c r="R8" s="10"/>
      <c r="T8" s="9"/>
      <c r="V8" s="156" t="str">
        <f>$B$3</f>
        <v>Plantel 2 Amealco</v>
      </c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45"/>
      <c r="AJ8" s="10"/>
    </row>
    <row r="9" spans="1:38" s="3" customFormat="1" ht="9.6" customHeight="1" x14ac:dyDescent="0.2">
      <c r="A9" s="57"/>
      <c r="B9" s="11"/>
      <c r="C9" s="12"/>
      <c r="D9" s="162" t="str">
        <f>$B$4</f>
        <v>Voleibol de Sala Femenil</v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46"/>
      <c r="R9" s="13"/>
      <c r="S9" s="54"/>
      <c r="T9" s="11"/>
      <c r="V9" s="162" t="str">
        <f>$B$4</f>
        <v>Voleibol de Sala Femenil</v>
      </c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46"/>
      <c r="AJ9" s="13"/>
    </row>
    <row r="10" spans="1:38" ht="2.1" customHeight="1" x14ac:dyDescent="0.25">
      <c r="B10" s="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0"/>
      <c r="T10" s="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0"/>
    </row>
    <row r="11" spans="1:38" ht="13.5" customHeight="1" x14ac:dyDescent="0.25">
      <c r="B11" s="9"/>
      <c r="C11" s="163"/>
      <c r="D11" s="164"/>
      <c r="E11" s="5"/>
      <c r="F11" s="169" t="str">
        <f>VLOOKUP(A7,'BD InterCOABQ '!$A:P,8,FALSE)&amp;" "&amp;VLOOKUP(A7,'BD InterCOABQ '!$A:P,9,FALSE)&amp;" "&amp;VLOOKUP(A7,'BD InterCOABQ '!$A:P,7,FALSE)</f>
        <v xml:space="preserve">  </v>
      </c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1"/>
      <c r="R11" s="10"/>
      <c r="T11" s="9"/>
      <c r="U11" s="175"/>
      <c r="V11" s="176"/>
      <c r="W11" s="5"/>
      <c r="X11" s="169" t="str">
        <f>VLOOKUP(S7,'BD InterCOABQ '!$A:AH,8,FALSE)&amp;" "&amp;VLOOKUP(S7,'BD InterCOABQ '!$A:AH,9,FALSE)&amp;" "&amp;VLOOKUP(S7,'BD InterCOABQ '!$A:AH,7,FALSE)</f>
        <v xml:space="preserve">  </v>
      </c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1"/>
      <c r="AJ11" s="10"/>
    </row>
    <row r="12" spans="1:38" ht="13.5" customHeight="1" x14ac:dyDescent="0.25">
      <c r="B12" s="9"/>
      <c r="C12" s="165"/>
      <c r="D12" s="166"/>
      <c r="E12" s="5"/>
      <c r="F12" s="172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4"/>
      <c r="R12" s="10"/>
      <c r="T12" s="9"/>
      <c r="U12" s="177"/>
      <c r="V12" s="178"/>
      <c r="W12" s="5"/>
      <c r="X12" s="172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4"/>
      <c r="AJ12" s="10"/>
    </row>
    <row r="13" spans="1:38" s="20" customFormat="1" ht="6.6" customHeight="1" x14ac:dyDescent="0.25">
      <c r="A13" s="60"/>
      <c r="B13" s="18"/>
      <c r="C13" s="165"/>
      <c r="D13" s="166"/>
      <c r="E13" s="17"/>
      <c r="F13" s="157" t="s">
        <v>17</v>
      </c>
      <c r="G13" s="157"/>
      <c r="H13" s="157"/>
      <c r="I13" s="157"/>
      <c r="J13" s="157"/>
      <c r="K13" s="43"/>
      <c r="L13" s="157" t="s">
        <v>18</v>
      </c>
      <c r="M13" s="157"/>
      <c r="N13" s="157"/>
      <c r="O13" s="43"/>
      <c r="P13" s="157" t="s">
        <v>4</v>
      </c>
      <c r="Q13" s="157"/>
      <c r="R13" s="24"/>
      <c r="S13" s="55"/>
      <c r="T13" s="18"/>
      <c r="U13" s="177"/>
      <c r="V13" s="178"/>
      <c r="W13" s="17"/>
      <c r="X13" s="157" t="s">
        <v>17</v>
      </c>
      <c r="Y13" s="157"/>
      <c r="Z13" s="157"/>
      <c r="AA13" s="157"/>
      <c r="AB13" s="157"/>
      <c r="AC13" s="43"/>
      <c r="AD13" s="157" t="s">
        <v>18</v>
      </c>
      <c r="AE13" s="157"/>
      <c r="AF13" s="157"/>
      <c r="AG13" s="43"/>
      <c r="AH13" s="157" t="s">
        <v>4</v>
      </c>
      <c r="AI13" s="157"/>
      <c r="AJ13" s="24"/>
    </row>
    <row r="14" spans="1:38" ht="2.4500000000000002" customHeight="1" x14ac:dyDescent="0.25">
      <c r="B14" s="9"/>
      <c r="C14" s="165"/>
      <c r="D14" s="16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0"/>
      <c r="T14" s="9"/>
      <c r="U14" s="177"/>
      <c r="V14" s="178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10"/>
    </row>
    <row r="15" spans="1:38" ht="12.95" customHeight="1" x14ac:dyDescent="0.25">
      <c r="B15" s="9"/>
      <c r="C15" s="165"/>
      <c r="D15" s="166"/>
      <c r="E15" s="5"/>
      <c r="F15" s="158" t="str">
        <f>IF(VLOOKUP(A7,'BD InterCOABQ '!$A:P,11,FALSE)="","",VLOOKUP(A7,'BD InterCOABQ '!$A:P,11,FALSE))</f>
        <v/>
      </c>
      <c r="G15" s="159"/>
      <c r="H15" s="159"/>
      <c r="I15" s="159"/>
      <c r="J15" s="159"/>
      <c r="K15" s="159"/>
      <c r="L15" s="160"/>
      <c r="M15" s="29"/>
      <c r="N15" s="161" t="str">
        <f>IF(VLOOKUP(A7,'BD InterCOABQ '!$A:P,10,FALSE)="","",VLOOKUP(A7,'BD InterCOABQ '!$A:P,10,FALSE))</f>
        <v/>
      </c>
      <c r="O15" s="161"/>
      <c r="P15" s="161"/>
      <c r="Q15" s="161"/>
      <c r="R15" s="10"/>
      <c r="T15" s="9"/>
      <c r="U15" s="177"/>
      <c r="V15" s="178"/>
      <c r="W15" s="5"/>
      <c r="X15" s="158" t="str">
        <f>IF(VLOOKUP(S7,'BD InterCOABQ '!$A:AH,11,FALSE)="","",VLOOKUP(S7,'BD InterCOABQ '!$A:AH,11,FALSE))</f>
        <v/>
      </c>
      <c r="Y15" s="159"/>
      <c r="Z15" s="159"/>
      <c r="AA15" s="159"/>
      <c r="AB15" s="159"/>
      <c r="AC15" s="159"/>
      <c r="AD15" s="160"/>
      <c r="AE15" s="29"/>
      <c r="AF15" s="161" t="str">
        <f>IF(VLOOKUP(S7,'BD InterCOABQ '!$A:AH,10,FALSE)="","",VLOOKUP(S7,'BD InterCOABQ '!$A:AH,10,FALSE))</f>
        <v/>
      </c>
      <c r="AG15" s="161"/>
      <c r="AH15" s="161"/>
      <c r="AI15" s="161"/>
      <c r="AJ15" s="10"/>
    </row>
    <row r="16" spans="1:38" ht="0.95" customHeight="1" x14ac:dyDescent="0.25">
      <c r="B16" s="9"/>
      <c r="C16" s="165"/>
      <c r="D16" s="166"/>
      <c r="E16" s="5"/>
      <c r="F16" s="5"/>
      <c r="G16" s="5"/>
      <c r="H16" s="5"/>
      <c r="I16" s="5"/>
      <c r="J16" s="5"/>
      <c r="K16" s="5"/>
      <c r="L16" s="4"/>
      <c r="M16" s="4"/>
      <c r="N16" s="4"/>
      <c r="O16" s="4"/>
      <c r="P16" s="4"/>
      <c r="Q16" s="4"/>
      <c r="R16" s="10"/>
      <c r="T16" s="9"/>
      <c r="U16" s="177"/>
      <c r="V16" s="178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10"/>
    </row>
    <row r="17" spans="1:36" s="3" customFormat="1" ht="6.6" customHeight="1" x14ac:dyDescent="0.2">
      <c r="A17" s="57"/>
      <c r="B17" s="11"/>
      <c r="C17" s="165"/>
      <c r="D17" s="166"/>
      <c r="E17" s="12"/>
      <c r="F17" s="157" t="s">
        <v>0</v>
      </c>
      <c r="G17" s="157"/>
      <c r="H17" s="157"/>
      <c r="I17" s="157"/>
      <c r="J17" s="157"/>
      <c r="K17" s="157"/>
      <c r="L17" s="157"/>
      <c r="M17" s="28"/>
      <c r="N17" s="157" t="s">
        <v>9</v>
      </c>
      <c r="O17" s="157"/>
      <c r="P17" s="157"/>
      <c r="Q17" s="157"/>
      <c r="R17" s="13"/>
      <c r="S17" s="54"/>
      <c r="T17" s="11"/>
      <c r="U17" s="177"/>
      <c r="V17" s="178"/>
      <c r="W17" s="12"/>
      <c r="X17" s="157" t="s">
        <v>0</v>
      </c>
      <c r="Y17" s="157"/>
      <c r="Z17" s="157"/>
      <c r="AA17" s="157"/>
      <c r="AB17" s="157"/>
      <c r="AC17" s="157"/>
      <c r="AD17" s="157"/>
      <c r="AE17" s="28"/>
      <c r="AF17" s="157" t="s">
        <v>9</v>
      </c>
      <c r="AG17" s="157"/>
      <c r="AH17" s="157"/>
      <c r="AI17" s="157"/>
      <c r="AJ17" s="13"/>
    </row>
    <row r="18" spans="1:36" ht="0.95" customHeight="1" x14ac:dyDescent="0.25">
      <c r="B18" s="9"/>
      <c r="C18" s="165"/>
      <c r="D18" s="166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0"/>
      <c r="T18" s="9"/>
      <c r="U18" s="177"/>
      <c r="V18" s="178"/>
      <c r="W18" s="5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0"/>
    </row>
    <row r="19" spans="1:36" ht="12.6" customHeight="1" x14ac:dyDescent="0.25">
      <c r="B19" s="9"/>
      <c r="C19" s="165"/>
      <c r="D19" s="166"/>
      <c r="E19" s="5"/>
      <c r="F19" s="181" t="str">
        <f>IF(VLOOKUP(A7,'BD InterCOABQ '!$A:P,14,FALSE)="","",VLOOKUP(A7,'BD InterCOABQ '!$A:P,14,FALSE))</f>
        <v/>
      </c>
      <c r="G19" s="181"/>
      <c r="H19" s="181"/>
      <c r="I19" s="181"/>
      <c r="J19" s="181"/>
      <c r="K19" s="5"/>
      <c r="L19" s="181" t="str">
        <f>IF(VLOOKUP(A7,'BD InterCOABQ '!$A:P,13,FALSE)="","",VLOOKUP(A7,'BD InterCOABQ '!$A:P,13,FALSE))</f>
        <v/>
      </c>
      <c r="M19" s="181"/>
      <c r="N19" s="181"/>
      <c r="O19" s="4"/>
      <c r="P19" s="181" t="str">
        <f>IF(VLOOKUP(A7,'BD InterCOABQ '!$A:P,15,FALSE)="","",VLOOKUP(A7,'BD InterCOABQ '!$A:P,15,FALSE))</f>
        <v/>
      </c>
      <c r="Q19" s="181"/>
      <c r="R19" s="10"/>
      <c r="T19" s="9"/>
      <c r="U19" s="177"/>
      <c r="V19" s="178"/>
      <c r="W19" s="5"/>
      <c r="X19" s="181" t="str">
        <f>IF(VLOOKUP(S7,'BD InterCOABQ '!$A:AH,14,FALSE)="","",VLOOKUP(S7,'BD InterCOABQ '!$A:AH,14,FALSE))</f>
        <v/>
      </c>
      <c r="Y19" s="181"/>
      <c r="Z19" s="181"/>
      <c r="AA19" s="181"/>
      <c r="AB19" s="181"/>
      <c r="AC19" s="5"/>
      <c r="AD19" s="181" t="str">
        <f>IF(VLOOKUP(S7,'BD InterCOABQ '!$A:AH,13,FALSE)="","",VLOOKUP(S7,'BD InterCOABQ '!$A:AH,13,FALSE))</f>
        <v/>
      </c>
      <c r="AE19" s="181"/>
      <c r="AF19" s="181"/>
      <c r="AG19" s="4"/>
      <c r="AH19" s="181" t="str">
        <f>IF(VLOOKUP(S7,'BD InterCOABQ '!$A:AH,15,FALSE)="","",VLOOKUP(S7,'BD InterCOABQ '!$A:AH,15,FALSE))</f>
        <v/>
      </c>
      <c r="AI19" s="181"/>
      <c r="AJ19" s="10"/>
    </row>
    <row r="20" spans="1:36" ht="1.5" customHeight="1" x14ac:dyDescent="0.25">
      <c r="B20" s="9"/>
      <c r="C20" s="165"/>
      <c r="D20" s="166"/>
      <c r="E20" s="5"/>
      <c r="F20" s="4"/>
      <c r="G20" s="4"/>
      <c r="H20" s="4"/>
      <c r="I20" s="5"/>
      <c r="J20" s="5"/>
      <c r="K20" s="5"/>
      <c r="L20" s="4"/>
      <c r="M20" s="4"/>
      <c r="N20" s="4"/>
      <c r="O20" s="4"/>
      <c r="P20" s="4"/>
      <c r="Q20" s="4"/>
      <c r="R20" s="10"/>
      <c r="T20" s="9"/>
      <c r="U20" s="177"/>
      <c r="V20" s="178"/>
      <c r="W20" s="5"/>
      <c r="X20" s="4"/>
      <c r="Y20" s="4"/>
      <c r="Z20" s="4"/>
      <c r="AA20" s="5"/>
      <c r="AB20" s="5"/>
      <c r="AC20" s="5"/>
      <c r="AD20" s="4"/>
      <c r="AE20" s="4"/>
      <c r="AF20" s="4"/>
      <c r="AG20" s="4"/>
      <c r="AH20" s="4"/>
      <c r="AI20" s="4"/>
      <c r="AJ20" s="10"/>
    </row>
    <row r="21" spans="1:36" s="21" customFormat="1" ht="6.6" customHeight="1" x14ac:dyDescent="0.25">
      <c r="A21" s="61"/>
      <c r="B21" s="25"/>
      <c r="C21" s="165"/>
      <c r="D21" s="166"/>
      <c r="E21" s="22"/>
      <c r="F21" s="157" t="s">
        <v>89</v>
      </c>
      <c r="G21" s="157"/>
      <c r="H21" s="157"/>
      <c r="I21" s="157"/>
      <c r="J21" s="157"/>
      <c r="K21" s="43"/>
      <c r="L21" s="157" t="s">
        <v>19</v>
      </c>
      <c r="M21" s="157"/>
      <c r="N21" s="157"/>
      <c r="O21" s="43"/>
      <c r="P21" s="157" t="s">
        <v>10</v>
      </c>
      <c r="Q21" s="157"/>
      <c r="R21" s="26"/>
      <c r="S21" s="56"/>
      <c r="T21" s="25"/>
      <c r="U21" s="177"/>
      <c r="V21" s="178"/>
      <c r="W21" s="22"/>
      <c r="X21" s="157" t="s">
        <v>89</v>
      </c>
      <c r="Y21" s="157"/>
      <c r="Z21" s="157"/>
      <c r="AA21" s="157"/>
      <c r="AB21" s="157"/>
      <c r="AC21" s="43"/>
      <c r="AD21" s="157" t="s">
        <v>19</v>
      </c>
      <c r="AE21" s="157"/>
      <c r="AF21" s="157"/>
      <c r="AG21" s="43"/>
      <c r="AH21" s="157" t="s">
        <v>10</v>
      </c>
      <c r="AI21" s="157"/>
      <c r="AJ21" s="26"/>
    </row>
    <row r="22" spans="1:36" ht="5.0999999999999996" customHeight="1" x14ac:dyDescent="0.25">
      <c r="B22" s="9"/>
      <c r="C22" s="165"/>
      <c r="D22" s="166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0"/>
      <c r="T22" s="9"/>
      <c r="U22" s="177"/>
      <c r="V22" s="178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10"/>
    </row>
    <row r="23" spans="1:36" ht="6.6" customHeight="1" x14ac:dyDescent="0.25">
      <c r="B23" s="9"/>
      <c r="C23" s="167"/>
      <c r="D23" s="168"/>
      <c r="E23" s="27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0"/>
      <c r="T23" s="9"/>
      <c r="U23" s="179"/>
      <c r="V23" s="180"/>
      <c r="W23" s="27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0"/>
    </row>
    <row r="24" spans="1:36" ht="0.95" customHeight="1" x14ac:dyDescent="0.25">
      <c r="B24" s="9"/>
      <c r="C24" s="4"/>
      <c r="D24" s="4"/>
      <c r="E24" s="27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0"/>
      <c r="T24" s="9"/>
      <c r="U24" s="4"/>
      <c r="V24" s="4"/>
      <c r="W24" s="27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0"/>
    </row>
    <row r="25" spans="1:36" ht="18" customHeight="1" x14ac:dyDescent="0.25">
      <c r="B25" s="9"/>
      <c r="C25" s="183" t="str">
        <f>IF(VLOOKUP(A7,'BD InterCOABQ '!$A:P,12,FALSE)="","",VLOOKUP(A7,'BD InterCOABQ '!$A:P,12,FALSE))</f>
        <v/>
      </c>
      <c r="D25" s="184"/>
      <c r="E25" s="4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0"/>
      <c r="T25" s="9"/>
      <c r="U25" s="183" t="str">
        <f>IF(VLOOKUP(S7,'BD InterCOABQ '!$A:AH,12,FALSE)="","",VLOOKUP(S7,'BD InterCOABQ '!$A:AH,12,FALSE))</f>
        <v/>
      </c>
      <c r="V25" s="184"/>
      <c r="W25" s="4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0"/>
    </row>
    <row r="26" spans="1:36" ht="5.45" customHeight="1" x14ac:dyDescent="0.25">
      <c r="B26" s="14"/>
      <c r="C26" s="185" t="s">
        <v>7</v>
      </c>
      <c r="D26" s="185"/>
      <c r="E26" s="15"/>
      <c r="F26" s="185" t="s">
        <v>20</v>
      </c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6"/>
      <c r="T26" s="14"/>
      <c r="U26" s="185" t="s">
        <v>7</v>
      </c>
      <c r="V26" s="185"/>
      <c r="W26" s="15"/>
      <c r="X26" s="185" t="s">
        <v>20</v>
      </c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6"/>
    </row>
    <row r="27" spans="1:36" ht="9" customHeight="1" x14ac:dyDescent="0.25"/>
    <row r="28" spans="1:36" s="1" customFormat="1" ht="2.4500000000000002" customHeight="1" x14ac:dyDescent="0.25">
      <c r="A28" s="58"/>
      <c r="B28" s="6">
        <v>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  <c r="S28" s="52"/>
      <c r="T28" s="6">
        <v>4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8"/>
    </row>
    <row r="29" spans="1:36" ht="13.5" customHeight="1" x14ac:dyDescent="0.25">
      <c r="A29" s="57" t="str">
        <f>3&amp;AL$1</f>
        <v>3VF</v>
      </c>
      <c r="B29" s="9"/>
      <c r="C29" s="5"/>
      <c r="D29" s="156" t="s">
        <v>108</v>
      </c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44"/>
      <c r="R29" s="10"/>
      <c r="S29" s="53" t="str">
        <f>4&amp;$AL$1</f>
        <v>4VF</v>
      </c>
      <c r="T29" s="9"/>
      <c r="U29" s="5"/>
      <c r="V29" s="156" t="s">
        <v>108</v>
      </c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44"/>
      <c r="AJ29" s="10"/>
    </row>
    <row r="30" spans="1:36" ht="9.9499999999999993" customHeight="1" x14ac:dyDescent="0.25">
      <c r="B30" s="9"/>
      <c r="C30" s="5"/>
      <c r="D30" s="156" t="str">
        <f>$B$3</f>
        <v>Plantel 2 Amealco</v>
      </c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45"/>
      <c r="R30" s="10"/>
      <c r="T30" s="9"/>
      <c r="V30" s="156" t="str">
        <f>$B$3</f>
        <v>Plantel 2 Amealco</v>
      </c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45"/>
      <c r="AJ30" s="10"/>
    </row>
    <row r="31" spans="1:36" s="3" customFormat="1" ht="9.6" customHeight="1" x14ac:dyDescent="0.2">
      <c r="A31" s="57"/>
      <c r="B31" s="11"/>
      <c r="C31" s="12"/>
      <c r="D31" s="162" t="str">
        <f>$B$4</f>
        <v>Voleibol de Sala Femenil</v>
      </c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46"/>
      <c r="R31" s="13"/>
      <c r="S31" s="54"/>
      <c r="T31" s="11"/>
      <c r="V31" s="162" t="str">
        <f>$B$4</f>
        <v>Voleibol de Sala Femenil</v>
      </c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46"/>
      <c r="AJ31" s="13"/>
    </row>
    <row r="32" spans="1:36" ht="2.1" customHeight="1" x14ac:dyDescent="0.25">
      <c r="B32" s="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0"/>
      <c r="T32" s="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0"/>
    </row>
    <row r="33" spans="1:36" ht="13.5" customHeight="1" x14ac:dyDescent="0.25">
      <c r="B33" s="9"/>
      <c r="C33" s="163"/>
      <c r="D33" s="164"/>
      <c r="E33" s="5"/>
      <c r="F33" s="169" t="str">
        <f>VLOOKUP(A29,'BD InterCOABQ '!$A:P,8,FALSE)&amp;" "&amp;VLOOKUP(A29,'BD InterCOABQ '!$A:P,9,FALSE)&amp;" "&amp;VLOOKUP(A29,'BD InterCOABQ '!$A:P,7,FALSE)</f>
        <v xml:space="preserve">  </v>
      </c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1"/>
      <c r="R33" s="10"/>
      <c r="T33" s="9"/>
      <c r="U33" s="163"/>
      <c r="V33" s="164"/>
      <c r="W33" s="5"/>
      <c r="X33" s="169" t="str">
        <f>VLOOKUP(S29,'BD InterCOABQ '!$A:AH,8,FALSE)&amp;" "&amp;VLOOKUP(S29,'BD InterCOABQ '!$A:AH,9,FALSE)&amp;" "&amp;VLOOKUP(S29,'BD InterCOABQ '!$A:AH,7,FALSE)</f>
        <v xml:space="preserve">  </v>
      </c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1"/>
      <c r="AJ33" s="10"/>
    </row>
    <row r="34" spans="1:36" ht="13.5" customHeight="1" x14ac:dyDescent="0.25">
      <c r="B34" s="9"/>
      <c r="C34" s="165"/>
      <c r="D34" s="166"/>
      <c r="E34" s="5"/>
      <c r="F34" s="172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4"/>
      <c r="R34" s="10"/>
      <c r="T34" s="9"/>
      <c r="U34" s="165"/>
      <c r="V34" s="166"/>
      <c r="W34" s="5"/>
      <c r="X34" s="172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4"/>
      <c r="AJ34" s="10"/>
    </row>
    <row r="35" spans="1:36" s="20" customFormat="1" ht="6.6" customHeight="1" x14ac:dyDescent="0.25">
      <c r="A35" s="60"/>
      <c r="B35" s="18"/>
      <c r="C35" s="165"/>
      <c r="D35" s="166"/>
      <c r="E35" s="17"/>
      <c r="F35" s="157" t="s">
        <v>17</v>
      </c>
      <c r="G35" s="157"/>
      <c r="H35" s="157"/>
      <c r="I35" s="157"/>
      <c r="J35" s="157"/>
      <c r="K35" s="43"/>
      <c r="L35" s="157" t="s">
        <v>18</v>
      </c>
      <c r="M35" s="157"/>
      <c r="N35" s="157"/>
      <c r="O35" s="43"/>
      <c r="P35" s="157" t="s">
        <v>4</v>
      </c>
      <c r="Q35" s="157"/>
      <c r="R35" s="24"/>
      <c r="S35" s="55"/>
      <c r="T35" s="18"/>
      <c r="U35" s="165"/>
      <c r="V35" s="166"/>
      <c r="W35" s="17"/>
      <c r="X35" s="157" t="s">
        <v>17</v>
      </c>
      <c r="Y35" s="157"/>
      <c r="Z35" s="157"/>
      <c r="AA35" s="157"/>
      <c r="AB35" s="157"/>
      <c r="AC35" s="43"/>
      <c r="AD35" s="157" t="s">
        <v>18</v>
      </c>
      <c r="AE35" s="157"/>
      <c r="AF35" s="157"/>
      <c r="AG35" s="43"/>
      <c r="AH35" s="157" t="s">
        <v>4</v>
      </c>
      <c r="AI35" s="157"/>
      <c r="AJ35" s="24"/>
    </row>
    <row r="36" spans="1:36" ht="2.4500000000000002" customHeight="1" x14ac:dyDescent="0.25">
      <c r="B36" s="9"/>
      <c r="C36" s="165"/>
      <c r="D36" s="16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0"/>
      <c r="T36" s="9"/>
      <c r="U36" s="165"/>
      <c r="V36" s="166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10"/>
    </row>
    <row r="37" spans="1:36" ht="12.95" customHeight="1" x14ac:dyDescent="0.25">
      <c r="B37" s="9"/>
      <c r="C37" s="165"/>
      <c r="D37" s="166"/>
      <c r="E37" s="5"/>
      <c r="F37" s="158" t="str">
        <f>IF(VLOOKUP(A29,'BD InterCOABQ '!$A:P,11,FALSE)="","",VLOOKUP(A29,'BD InterCOABQ '!$A:P,11,FALSE))</f>
        <v/>
      </c>
      <c r="G37" s="159"/>
      <c r="H37" s="159"/>
      <c r="I37" s="159"/>
      <c r="J37" s="159"/>
      <c r="K37" s="159"/>
      <c r="L37" s="160"/>
      <c r="M37" s="29"/>
      <c r="N37" s="161" t="str">
        <f>IF(VLOOKUP(A29,'BD InterCOABQ '!$A:P,10,FALSE)="","",VLOOKUP(A29,'BD InterCOABQ '!$A:P,10,FALSE))</f>
        <v/>
      </c>
      <c r="O37" s="161"/>
      <c r="P37" s="161"/>
      <c r="Q37" s="161"/>
      <c r="R37" s="10"/>
      <c r="T37" s="9"/>
      <c r="U37" s="165"/>
      <c r="V37" s="166"/>
      <c r="W37" s="5"/>
      <c r="X37" s="158" t="str">
        <f>IF(VLOOKUP(S29,'BD InterCOABQ '!$A:AH,11,FALSE)="","",VLOOKUP(S29,'BD InterCOABQ '!$A:AH,11,FALSE))</f>
        <v/>
      </c>
      <c r="Y37" s="159"/>
      <c r="Z37" s="159"/>
      <c r="AA37" s="159"/>
      <c r="AB37" s="159"/>
      <c r="AC37" s="159"/>
      <c r="AD37" s="160"/>
      <c r="AE37" s="29"/>
      <c r="AF37" s="161" t="str">
        <f>IF(VLOOKUP(S29,'BD InterCOABQ '!$A:AH,10,FALSE)="","",VLOOKUP(S29,'BD InterCOABQ '!$A:AH,10,FALSE))</f>
        <v/>
      </c>
      <c r="AG37" s="161"/>
      <c r="AH37" s="161"/>
      <c r="AI37" s="161"/>
      <c r="AJ37" s="10"/>
    </row>
    <row r="38" spans="1:36" ht="0.95" customHeight="1" x14ac:dyDescent="0.25">
      <c r="B38" s="9"/>
      <c r="C38" s="165"/>
      <c r="D38" s="166"/>
      <c r="E38" s="5"/>
      <c r="F38" s="5"/>
      <c r="G38" s="5"/>
      <c r="H38" s="5"/>
      <c r="I38" s="5"/>
      <c r="J38" s="5"/>
      <c r="K38" s="5"/>
      <c r="L38" s="4"/>
      <c r="M38" s="4"/>
      <c r="N38" s="4"/>
      <c r="O38" s="4"/>
      <c r="P38" s="4"/>
      <c r="Q38" s="4"/>
      <c r="R38" s="10"/>
      <c r="T38" s="9"/>
      <c r="U38" s="165"/>
      <c r="V38" s="166"/>
      <c r="W38" s="5"/>
      <c r="X38" s="5"/>
      <c r="Y38" s="5"/>
      <c r="Z38" s="5"/>
      <c r="AA38" s="5"/>
      <c r="AB38" s="5"/>
      <c r="AC38" s="5"/>
      <c r="AD38" s="4"/>
      <c r="AE38" s="4"/>
      <c r="AF38" s="4"/>
      <c r="AG38" s="4"/>
      <c r="AH38" s="4"/>
      <c r="AI38" s="4"/>
      <c r="AJ38" s="10"/>
    </row>
    <row r="39" spans="1:36" s="3" customFormat="1" ht="6.6" customHeight="1" x14ac:dyDescent="0.2">
      <c r="A39" s="57"/>
      <c r="B39" s="11"/>
      <c r="C39" s="165"/>
      <c r="D39" s="166"/>
      <c r="E39" s="12"/>
      <c r="F39" s="157" t="s">
        <v>0</v>
      </c>
      <c r="G39" s="157"/>
      <c r="H39" s="157"/>
      <c r="I39" s="157"/>
      <c r="J39" s="157"/>
      <c r="K39" s="157"/>
      <c r="L39" s="157"/>
      <c r="M39" s="28"/>
      <c r="N39" s="157" t="s">
        <v>9</v>
      </c>
      <c r="O39" s="157"/>
      <c r="P39" s="157"/>
      <c r="Q39" s="157"/>
      <c r="R39" s="13"/>
      <c r="S39" s="54"/>
      <c r="T39" s="11"/>
      <c r="U39" s="165"/>
      <c r="V39" s="166"/>
      <c r="W39" s="12"/>
      <c r="X39" s="157" t="s">
        <v>0</v>
      </c>
      <c r="Y39" s="157"/>
      <c r="Z39" s="157"/>
      <c r="AA39" s="157"/>
      <c r="AB39" s="157"/>
      <c r="AC39" s="157"/>
      <c r="AD39" s="157"/>
      <c r="AE39" s="28"/>
      <c r="AF39" s="157" t="s">
        <v>9</v>
      </c>
      <c r="AG39" s="157"/>
      <c r="AH39" s="157"/>
      <c r="AI39" s="157"/>
      <c r="AJ39" s="13"/>
    </row>
    <row r="40" spans="1:36" ht="0.95" customHeight="1" x14ac:dyDescent="0.25">
      <c r="B40" s="9"/>
      <c r="C40" s="165"/>
      <c r="D40" s="166"/>
      <c r="E40" s="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0"/>
      <c r="T40" s="9"/>
      <c r="U40" s="165"/>
      <c r="V40" s="166"/>
      <c r="W40" s="5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10"/>
    </row>
    <row r="41" spans="1:36" ht="12.6" customHeight="1" x14ac:dyDescent="0.25">
      <c r="B41" s="9"/>
      <c r="C41" s="165"/>
      <c r="D41" s="166"/>
      <c r="E41" s="5"/>
      <c r="F41" s="181" t="str">
        <f>IF(VLOOKUP(A29,'BD InterCOABQ '!$A:P,14,FALSE)="","",VLOOKUP(A29,'BD InterCOABQ '!$A:P,14,FALSE))</f>
        <v/>
      </c>
      <c r="G41" s="181"/>
      <c r="H41" s="181"/>
      <c r="I41" s="181"/>
      <c r="J41" s="181"/>
      <c r="K41" s="5"/>
      <c r="L41" s="181" t="str">
        <f>IF(VLOOKUP(A29,'BD InterCOABQ '!$A:P,13,FALSE)="","",VLOOKUP(A29,'BD InterCOABQ '!$A:P,13,FALSE))</f>
        <v/>
      </c>
      <c r="M41" s="181"/>
      <c r="N41" s="181"/>
      <c r="O41" s="4"/>
      <c r="P41" s="181" t="str">
        <f>IF(VLOOKUP(A29,'BD InterCOABQ '!$A:P,15,FALSE)="","",VLOOKUP(A29,'BD InterCOABQ '!$A:P,15,FALSE))</f>
        <v/>
      </c>
      <c r="Q41" s="181"/>
      <c r="R41" s="10"/>
      <c r="T41" s="9"/>
      <c r="U41" s="165"/>
      <c r="V41" s="166"/>
      <c r="W41" s="5"/>
      <c r="X41" s="181" t="str">
        <f>IF(VLOOKUP(S29,'BD InterCOABQ '!$A:AH,14,FALSE)="","",VLOOKUP(S29,'BD InterCOABQ '!$A:AH,14,FALSE))</f>
        <v/>
      </c>
      <c r="Y41" s="181"/>
      <c r="Z41" s="181"/>
      <c r="AA41" s="181"/>
      <c r="AB41" s="181"/>
      <c r="AC41" s="5"/>
      <c r="AD41" s="181" t="str">
        <f>IF(VLOOKUP(S29,'BD InterCOABQ '!$A:AH,13,FALSE)="","",VLOOKUP(S29,'BD InterCOABQ '!$A:AH,13,FALSE))</f>
        <v/>
      </c>
      <c r="AE41" s="181"/>
      <c r="AF41" s="181"/>
      <c r="AG41" s="4"/>
      <c r="AH41" s="181" t="str">
        <f>IF(VLOOKUP(S29,'BD InterCOABQ '!$A:AH,15,FALSE)="","",VLOOKUP(S29,'BD InterCOABQ '!$A:AH,15,FALSE))</f>
        <v/>
      </c>
      <c r="AI41" s="181"/>
      <c r="AJ41" s="10"/>
    </row>
    <row r="42" spans="1:36" ht="1.5" customHeight="1" x14ac:dyDescent="0.25">
      <c r="B42" s="9"/>
      <c r="C42" s="165"/>
      <c r="D42" s="166"/>
      <c r="E42" s="5"/>
      <c r="F42" s="4"/>
      <c r="G42" s="4"/>
      <c r="H42" s="4"/>
      <c r="I42" s="5"/>
      <c r="J42" s="5"/>
      <c r="K42" s="5"/>
      <c r="L42" s="4"/>
      <c r="M42" s="4"/>
      <c r="N42" s="4"/>
      <c r="O42" s="4"/>
      <c r="P42" s="4"/>
      <c r="Q42" s="4"/>
      <c r="R42" s="10"/>
      <c r="T42" s="9"/>
      <c r="U42" s="165"/>
      <c r="V42" s="166"/>
      <c r="W42" s="5"/>
      <c r="X42" s="4"/>
      <c r="Y42" s="4"/>
      <c r="Z42" s="4"/>
      <c r="AA42" s="5"/>
      <c r="AB42" s="5"/>
      <c r="AC42" s="5"/>
      <c r="AD42" s="4"/>
      <c r="AE42" s="4"/>
      <c r="AF42" s="4"/>
      <c r="AG42" s="4"/>
      <c r="AH42" s="4"/>
      <c r="AI42" s="4"/>
      <c r="AJ42" s="10"/>
    </row>
    <row r="43" spans="1:36" s="21" customFormat="1" ht="6.6" customHeight="1" x14ac:dyDescent="0.25">
      <c r="A43" s="61"/>
      <c r="B43" s="25"/>
      <c r="C43" s="165"/>
      <c r="D43" s="166"/>
      <c r="E43" s="22"/>
      <c r="F43" s="157" t="s">
        <v>89</v>
      </c>
      <c r="G43" s="157"/>
      <c r="H43" s="157"/>
      <c r="I43" s="157"/>
      <c r="J43" s="157"/>
      <c r="K43" s="43"/>
      <c r="L43" s="157" t="s">
        <v>19</v>
      </c>
      <c r="M43" s="157"/>
      <c r="N43" s="157"/>
      <c r="O43" s="43"/>
      <c r="P43" s="157" t="s">
        <v>10</v>
      </c>
      <c r="Q43" s="157"/>
      <c r="R43" s="26"/>
      <c r="S43" s="56"/>
      <c r="T43" s="25"/>
      <c r="U43" s="165"/>
      <c r="V43" s="166"/>
      <c r="W43" s="22"/>
      <c r="X43" s="157" t="s">
        <v>89</v>
      </c>
      <c r="Y43" s="157"/>
      <c r="Z43" s="157"/>
      <c r="AA43" s="157"/>
      <c r="AB43" s="157"/>
      <c r="AC43" s="43"/>
      <c r="AD43" s="157" t="s">
        <v>19</v>
      </c>
      <c r="AE43" s="157"/>
      <c r="AF43" s="157"/>
      <c r="AG43" s="43"/>
      <c r="AH43" s="157" t="s">
        <v>10</v>
      </c>
      <c r="AI43" s="157"/>
      <c r="AJ43" s="26"/>
    </row>
    <row r="44" spans="1:36" ht="5.0999999999999996" customHeight="1" x14ac:dyDescent="0.25">
      <c r="B44" s="9"/>
      <c r="C44" s="165"/>
      <c r="D44" s="16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0"/>
      <c r="T44" s="9"/>
      <c r="U44" s="165"/>
      <c r="V44" s="166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10"/>
    </row>
    <row r="45" spans="1:36" ht="6.6" customHeight="1" x14ac:dyDescent="0.25">
      <c r="B45" s="9"/>
      <c r="C45" s="167"/>
      <c r="D45" s="168"/>
      <c r="E45" s="27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0"/>
      <c r="T45" s="9"/>
      <c r="U45" s="167"/>
      <c r="V45" s="168"/>
      <c r="W45" s="27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0"/>
    </row>
    <row r="46" spans="1:36" ht="0.95" customHeight="1" x14ac:dyDescent="0.25">
      <c r="B46" s="9"/>
      <c r="C46" s="4"/>
      <c r="D46" s="4"/>
      <c r="E46" s="27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0"/>
      <c r="T46" s="9"/>
      <c r="U46" s="4"/>
      <c r="V46" s="4"/>
      <c r="W46" s="27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0"/>
    </row>
    <row r="47" spans="1:36" ht="18" customHeight="1" x14ac:dyDescent="0.25">
      <c r="B47" s="9"/>
      <c r="C47" s="183" t="str">
        <f>IF(VLOOKUP(A29,'BD InterCOABQ '!$A:P,12,FALSE)="","",VLOOKUP(A29,'BD InterCOABQ '!$A:P,12,FALSE))</f>
        <v/>
      </c>
      <c r="D47" s="184"/>
      <c r="E47" s="4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0"/>
      <c r="T47" s="9"/>
      <c r="U47" s="183" t="str">
        <f>IF(VLOOKUP(S29,'BD InterCOABQ '!$A:AH,12,FALSE)="","",VLOOKUP(S29,'BD InterCOABQ '!$A:AH,12,FALSE))</f>
        <v/>
      </c>
      <c r="V47" s="184"/>
      <c r="W47" s="4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0"/>
    </row>
    <row r="48" spans="1:36" ht="5.45" customHeight="1" x14ac:dyDescent="0.25">
      <c r="B48" s="14"/>
      <c r="C48" s="185" t="s">
        <v>7</v>
      </c>
      <c r="D48" s="185"/>
      <c r="E48" s="15"/>
      <c r="F48" s="185" t="s">
        <v>20</v>
      </c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6"/>
      <c r="T48" s="14"/>
      <c r="U48" s="185" t="s">
        <v>7</v>
      </c>
      <c r="V48" s="185"/>
      <c r="W48" s="15"/>
      <c r="X48" s="185" t="s">
        <v>20</v>
      </c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6"/>
    </row>
    <row r="49" spans="1:36" ht="9" customHeight="1" x14ac:dyDescent="0.25"/>
    <row r="50" spans="1:36" s="1" customFormat="1" ht="2.4500000000000002" customHeight="1" x14ac:dyDescent="0.25">
      <c r="A50" s="58"/>
      <c r="B50" s="6">
        <v>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8"/>
      <c r="S50" s="52"/>
      <c r="T50" s="6">
        <v>6</v>
      </c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8"/>
    </row>
    <row r="51" spans="1:36" ht="13.5" customHeight="1" x14ac:dyDescent="0.25">
      <c r="A51" s="57" t="str">
        <f>5&amp;AL$1</f>
        <v>5VF</v>
      </c>
      <c r="B51" s="9"/>
      <c r="C51" s="5"/>
      <c r="D51" s="156" t="s">
        <v>108</v>
      </c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44"/>
      <c r="R51" s="10"/>
      <c r="S51" s="53" t="str">
        <f>6&amp;$AL$1</f>
        <v>6VF</v>
      </c>
      <c r="T51" s="9"/>
      <c r="U51" s="5"/>
      <c r="V51" s="156" t="s">
        <v>108</v>
      </c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44"/>
      <c r="AJ51" s="10"/>
    </row>
    <row r="52" spans="1:36" ht="9.9499999999999993" customHeight="1" x14ac:dyDescent="0.25">
      <c r="B52" s="9"/>
      <c r="C52" s="5"/>
      <c r="D52" s="156" t="str">
        <f>$B$3</f>
        <v>Plantel 2 Amealco</v>
      </c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45"/>
      <c r="R52" s="10"/>
      <c r="T52" s="9"/>
      <c r="V52" s="156" t="str">
        <f>$B$3</f>
        <v>Plantel 2 Amealco</v>
      </c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45"/>
      <c r="AJ52" s="10"/>
    </row>
    <row r="53" spans="1:36" s="3" customFormat="1" ht="9.6" customHeight="1" x14ac:dyDescent="0.2">
      <c r="A53" s="57"/>
      <c r="B53" s="11"/>
      <c r="C53" s="12"/>
      <c r="D53" s="162" t="str">
        <f>$B$4</f>
        <v>Voleibol de Sala Femenil</v>
      </c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46"/>
      <c r="R53" s="13"/>
      <c r="S53" s="54"/>
      <c r="T53" s="11"/>
      <c r="V53" s="162" t="str">
        <f>$B$4</f>
        <v>Voleibol de Sala Femenil</v>
      </c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46"/>
      <c r="AJ53" s="13"/>
    </row>
    <row r="54" spans="1:36" ht="2.1" customHeight="1" x14ac:dyDescent="0.25">
      <c r="B54" s="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0"/>
      <c r="T54" s="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0"/>
    </row>
    <row r="55" spans="1:36" ht="13.5" customHeight="1" x14ac:dyDescent="0.25">
      <c r="B55" s="9"/>
      <c r="C55" s="163"/>
      <c r="D55" s="164"/>
      <c r="E55" s="5"/>
      <c r="F55" s="169" t="str">
        <f>VLOOKUP(A51,'BD InterCOABQ '!$A:P,8,FALSE)&amp;" "&amp;VLOOKUP(A51,'BD InterCOABQ '!$A:P,9,FALSE)&amp;" "&amp;VLOOKUP(A51,'BD InterCOABQ '!$A:P,7,FALSE)</f>
        <v xml:space="preserve">  </v>
      </c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1"/>
      <c r="R55" s="10"/>
      <c r="T55" s="9"/>
      <c r="U55" s="163"/>
      <c r="V55" s="164"/>
      <c r="W55" s="5"/>
      <c r="X55" s="169" t="str">
        <f>VLOOKUP(S51,'BD InterCOABQ '!$A:AH,8,FALSE)&amp;" "&amp;VLOOKUP(S51,'BD InterCOABQ '!$A:AH,9,FALSE)&amp;" "&amp;VLOOKUP(S51,'BD InterCOABQ '!$A:AH,7,FALSE)</f>
        <v xml:space="preserve">  </v>
      </c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1"/>
      <c r="AJ55" s="10"/>
    </row>
    <row r="56" spans="1:36" ht="13.5" customHeight="1" x14ac:dyDescent="0.25">
      <c r="B56" s="9"/>
      <c r="C56" s="165"/>
      <c r="D56" s="166"/>
      <c r="E56" s="5"/>
      <c r="F56" s="172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4"/>
      <c r="R56" s="10"/>
      <c r="T56" s="9"/>
      <c r="U56" s="165"/>
      <c r="V56" s="166"/>
      <c r="W56" s="5"/>
      <c r="X56" s="172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4"/>
      <c r="AJ56" s="10"/>
    </row>
    <row r="57" spans="1:36" s="20" customFormat="1" ht="6.6" customHeight="1" x14ac:dyDescent="0.25">
      <c r="A57" s="60"/>
      <c r="B57" s="18"/>
      <c r="C57" s="165"/>
      <c r="D57" s="166"/>
      <c r="E57" s="17"/>
      <c r="F57" s="157" t="s">
        <v>17</v>
      </c>
      <c r="G57" s="157"/>
      <c r="H57" s="157"/>
      <c r="I57" s="157"/>
      <c r="J57" s="157"/>
      <c r="K57" s="43"/>
      <c r="L57" s="157" t="s">
        <v>18</v>
      </c>
      <c r="M57" s="157"/>
      <c r="N57" s="157"/>
      <c r="O57" s="43"/>
      <c r="P57" s="157" t="s">
        <v>4</v>
      </c>
      <c r="Q57" s="157"/>
      <c r="R57" s="24"/>
      <c r="S57" s="55"/>
      <c r="T57" s="18"/>
      <c r="U57" s="165"/>
      <c r="V57" s="166"/>
      <c r="W57" s="17"/>
      <c r="X57" s="157" t="s">
        <v>17</v>
      </c>
      <c r="Y57" s="157"/>
      <c r="Z57" s="157"/>
      <c r="AA57" s="157"/>
      <c r="AB57" s="157"/>
      <c r="AC57" s="43"/>
      <c r="AD57" s="157" t="s">
        <v>18</v>
      </c>
      <c r="AE57" s="157"/>
      <c r="AF57" s="157"/>
      <c r="AG57" s="43"/>
      <c r="AH57" s="157" t="s">
        <v>4</v>
      </c>
      <c r="AI57" s="157"/>
      <c r="AJ57" s="24"/>
    </row>
    <row r="58" spans="1:36" ht="2.4500000000000002" customHeight="1" x14ac:dyDescent="0.25">
      <c r="B58" s="9"/>
      <c r="C58" s="165"/>
      <c r="D58" s="16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10"/>
      <c r="T58" s="9"/>
      <c r="U58" s="165"/>
      <c r="V58" s="166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10"/>
    </row>
    <row r="59" spans="1:36" ht="12.95" customHeight="1" x14ac:dyDescent="0.25">
      <c r="B59" s="9"/>
      <c r="C59" s="165"/>
      <c r="D59" s="166"/>
      <c r="E59" s="5"/>
      <c r="F59" s="158" t="str">
        <f>IF(VLOOKUP(A51,'BD InterCOABQ '!$A:P,11,FALSE)="","",VLOOKUP(A51,'BD InterCOABQ '!$A:P,11,FALSE))</f>
        <v/>
      </c>
      <c r="G59" s="159"/>
      <c r="H59" s="159"/>
      <c r="I59" s="159"/>
      <c r="J59" s="159"/>
      <c r="K59" s="159"/>
      <c r="L59" s="160"/>
      <c r="M59" s="29"/>
      <c r="N59" s="161" t="str">
        <f>IF(VLOOKUP(A51,'BD InterCOABQ '!$A:P,10,FALSE)="","",VLOOKUP(A51,'BD InterCOABQ '!$A:P,10,FALSE))</f>
        <v/>
      </c>
      <c r="O59" s="161"/>
      <c r="P59" s="161"/>
      <c r="Q59" s="161"/>
      <c r="R59" s="10"/>
      <c r="T59" s="9"/>
      <c r="U59" s="165"/>
      <c r="V59" s="166"/>
      <c r="W59" s="5"/>
      <c r="X59" s="158" t="str">
        <f>IF(VLOOKUP(S51,'BD InterCOABQ '!$A:AH,11,FALSE)="","",VLOOKUP(S51,'BD InterCOABQ '!$A:AH,11,FALSE))</f>
        <v/>
      </c>
      <c r="Y59" s="159"/>
      <c r="Z59" s="159"/>
      <c r="AA59" s="159"/>
      <c r="AB59" s="159"/>
      <c r="AC59" s="159"/>
      <c r="AD59" s="160"/>
      <c r="AE59" s="29"/>
      <c r="AF59" s="161" t="str">
        <f>IF(VLOOKUP(S51,'BD InterCOABQ '!$A:AH,10,FALSE)="","",VLOOKUP(S51,'BD InterCOABQ '!$A:AH,10,FALSE))</f>
        <v/>
      </c>
      <c r="AG59" s="161"/>
      <c r="AH59" s="161"/>
      <c r="AI59" s="161"/>
      <c r="AJ59" s="10"/>
    </row>
    <row r="60" spans="1:36" ht="0.95" customHeight="1" x14ac:dyDescent="0.25">
      <c r="B60" s="9"/>
      <c r="C60" s="165"/>
      <c r="D60" s="166"/>
      <c r="E60" s="5"/>
      <c r="F60" s="5"/>
      <c r="G60" s="5"/>
      <c r="H60" s="5"/>
      <c r="I60" s="5"/>
      <c r="J60" s="5"/>
      <c r="K60" s="5"/>
      <c r="L60" s="4"/>
      <c r="M60" s="4"/>
      <c r="N60" s="4"/>
      <c r="O60" s="4"/>
      <c r="P60" s="4"/>
      <c r="Q60" s="4"/>
      <c r="R60" s="10"/>
      <c r="T60" s="9"/>
      <c r="U60" s="165"/>
      <c r="V60" s="166"/>
      <c r="W60" s="5"/>
      <c r="X60" s="5"/>
      <c r="Y60" s="5"/>
      <c r="Z60" s="5"/>
      <c r="AA60" s="5"/>
      <c r="AB60" s="5"/>
      <c r="AC60" s="5"/>
      <c r="AD60" s="4"/>
      <c r="AE60" s="4"/>
      <c r="AF60" s="4"/>
      <c r="AG60" s="4"/>
      <c r="AH60" s="4"/>
      <c r="AI60" s="4"/>
      <c r="AJ60" s="10"/>
    </row>
    <row r="61" spans="1:36" s="3" customFormat="1" ht="6.6" customHeight="1" x14ac:dyDescent="0.2">
      <c r="A61" s="57"/>
      <c r="B61" s="11"/>
      <c r="C61" s="165"/>
      <c r="D61" s="166"/>
      <c r="E61" s="12"/>
      <c r="F61" s="157" t="s">
        <v>0</v>
      </c>
      <c r="G61" s="157"/>
      <c r="H61" s="157"/>
      <c r="I61" s="157"/>
      <c r="J61" s="157"/>
      <c r="K61" s="157"/>
      <c r="L61" s="157"/>
      <c r="M61" s="28"/>
      <c r="N61" s="157" t="s">
        <v>9</v>
      </c>
      <c r="O61" s="157"/>
      <c r="P61" s="157"/>
      <c r="Q61" s="157"/>
      <c r="R61" s="13"/>
      <c r="S61" s="54"/>
      <c r="T61" s="11"/>
      <c r="U61" s="165"/>
      <c r="V61" s="166"/>
      <c r="W61" s="12"/>
      <c r="X61" s="157" t="s">
        <v>0</v>
      </c>
      <c r="Y61" s="157"/>
      <c r="Z61" s="157"/>
      <c r="AA61" s="157"/>
      <c r="AB61" s="157"/>
      <c r="AC61" s="157"/>
      <c r="AD61" s="157"/>
      <c r="AE61" s="28"/>
      <c r="AF61" s="157" t="s">
        <v>9</v>
      </c>
      <c r="AG61" s="157"/>
      <c r="AH61" s="157"/>
      <c r="AI61" s="157"/>
      <c r="AJ61" s="13"/>
    </row>
    <row r="62" spans="1:36" ht="0.95" customHeight="1" x14ac:dyDescent="0.25">
      <c r="B62" s="9"/>
      <c r="C62" s="165"/>
      <c r="D62" s="166"/>
      <c r="E62" s="5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10"/>
      <c r="T62" s="9"/>
      <c r="U62" s="165"/>
      <c r="V62" s="166"/>
      <c r="W62" s="5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10"/>
    </row>
    <row r="63" spans="1:36" ht="12.6" customHeight="1" x14ac:dyDescent="0.25">
      <c r="B63" s="9"/>
      <c r="C63" s="165"/>
      <c r="D63" s="166"/>
      <c r="E63" s="5"/>
      <c r="F63" s="181" t="str">
        <f>IF(VLOOKUP(A51,'BD InterCOABQ '!$A:P,14,FALSE)="","",VLOOKUP(A51,'BD InterCOABQ '!$A:P,14,FALSE))</f>
        <v/>
      </c>
      <c r="G63" s="181"/>
      <c r="H63" s="181"/>
      <c r="I63" s="181"/>
      <c r="J63" s="181"/>
      <c r="K63" s="5"/>
      <c r="L63" s="181" t="str">
        <f>IF(VLOOKUP(A51,'BD InterCOABQ '!$A:P,13,FALSE)="","",VLOOKUP(A51,'BD InterCOABQ '!$A:P,13,FALSE))</f>
        <v/>
      </c>
      <c r="M63" s="181"/>
      <c r="N63" s="181"/>
      <c r="O63" s="4"/>
      <c r="P63" s="181" t="str">
        <f>IF(VLOOKUP(A51,'BD InterCOABQ '!$A:P,15,FALSE)="","",VLOOKUP(A51,'BD InterCOABQ '!$A:P,15,FALSE))</f>
        <v/>
      </c>
      <c r="Q63" s="181"/>
      <c r="R63" s="10"/>
      <c r="T63" s="9"/>
      <c r="U63" s="165"/>
      <c r="V63" s="166"/>
      <c r="W63" s="5"/>
      <c r="X63" s="181" t="str">
        <f>IF(VLOOKUP(S51,'BD InterCOABQ '!$A:AH,14,FALSE)="","",VLOOKUP(S51,'BD InterCOABQ '!$A:AH,14,FALSE))</f>
        <v/>
      </c>
      <c r="Y63" s="181"/>
      <c r="Z63" s="181"/>
      <c r="AA63" s="181"/>
      <c r="AB63" s="181"/>
      <c r="AC63" s="5"/>
      <c r="AD63" s="181" t="str">
        <f>IF(VLOOKUP(S51,'BD InterCOABQ '!$A:AH,13,FALSE)="","",VLOOKUP(S51,'BD InterCOABQ '!$A:AH,13,FALSE))</f>
        <v/>
      </c>
      <c r="AE63" s="181"/>
      <c r="AF63" s="181"/>
      <c r="AG63" s="4"/>
      <c r="AH63" s="181" t="str">
        <f>IF(VLOOKUP(S51,'BD InterCOABQ '!$A:AH,15,FALSE)="","",VLOOKUP(S51,'BD InterCOABQ '!$A:AH,15,FALSE))</f>
        <v/>
      </c>
      <c r="AI63" s="181"/>
      <c r="AJ63" s="10"/>
    </row>
    <row r="64" spans="1:36" ht="1.5" customHeight="1" x14ac:dyDescent="0.25">
      <c r="B64" s="9"/>
      <c r="C64" s="165"/>
      <c r="D64" s="166"/>
      <c r="E64" s="5"/>
      <c r="F64" s="4"/>
      <c r="G64" s="4"/>
      <c r="H64" s="4"/>
      <c r="I64" s="5"/>
      <c r="J64" s="5"/>
      <c r="K64" s="5"/>
      <c r="L64" s="4"/>
      <c r="M64" s="4"/>
      <c r="N64" s="4"/>
      <c r="O64" s="4"/>
      <c r="P64" s="4"/>
      <c r="Q64" s="4"/>
      <c r="R64" s="10"/>
      <c r="T64" s="9"/>
      <c r="U64" s="165"/>
      <c r="V64" s="166"/>
      <c r="W64" s="5"/>
      <c r="X64" s="4"/>
      <c r="Y64" s="4"/>
      <c r="Z64" s="4"/>
      <c r="AA64" s="5"/>
      <c r="AB64" s="5"/>
      <c r="AC64" s="5"/>
      <c r="AD64" s="4"/>
      <c r="AE64" s="4"/>
      <c r="AF64" s="4"/>
      <c r="AG64" s="4"/>
      <c r="AH64" s="4"/>
      <c r="AI64" s="4"/>
      <c r="AJ64" s="10"/>
    </row>
    <row r="65" spans="1:36" s="21" customFormat="1" ht="6.6" customHeight="1" x14ac:dyDescent="0.25">
      <c r="A65" s="61"/>
      <c r="B65" s="25"/>
      <c r="C65" s="165"/>
      <c r="D65" s="166"/>
      <c r="E65" s="22"/>
      <c r="F65" s="157" t="s">
        <v>89</v>
      </c>
      <c r="G65" s="157"/>
      <c r="H65" s="157"/>
      <c r="I65" s="157"/>
      <c r="J65" s="157"/>
      <c r="K65" s="43"/>
      <c r="L65" s="157" t="s">
        <v>19</v>
      </c>
      <c r="M65" s="157"/>
      <c r="N65" s="157"/>
      <c r="O65" s="43"/>
      <c r="P65" s="157" t="s">
        <v>10</v>
      </c>
      <c r="Q65" s="157"/>
      <c r="R65" s="26"/>
      <c r="S65" s="56"/>
      <c r="T65" s="25"/>
      <c r="U65" s="165"/>
      <c r="V65" s="166"/>
      <c r="W65" s="22"/>
      <c r="X65" s="157" t="s">
        <v>89</v>
      </c>
      <c r="Y65" s="157"/>
      <c r="Z65" s="157"/>
      <c r="AA65" s="157"/>
      <c r="AB65" s="157"/>
      <c r="AC65" s="43"/>
      <c r="AD65" s="157" t="s">
        <v>19</v>
      </c>
      <c r="AE65" s="157"/>
      <c r="AF65" s="157"/>
      <c r="AG65" s="43"/>
      <c r="AH65" s="157" t="s">
        <v>10</v>
      </c>
      <c r="AI65" s="157"/>
      <c r="AJ65" s="26"/>
    </row>
    <row r="66" spans="1:36" ht="5.0999999999999996" customHeight="1" x14ac:dyDescent="0.25">
      <c r="B66" s="9"/>
      <c r="C66" s="165"/>
      <c r="D66" s="16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10"/>
      <c r="T66" s="9"/>
      <c r="U66" s="165"/>
      <c r="V66" s="166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10"/>
    </row>
    <row r="67" spans="1:36" ht="6.6" customHeight="1" x14ac:dyDescent="0.25">
      <c r="B67" s="9"/>
      <c r="C67" s="167"/>
      <c r="D67" s="168"/>
      <c r="E67" s="27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0"/>
      <c r="T67" s="9"/>
      <c r="U67" s="167"/>
      <c r="V67" s="168"/>
      <c r="W67" s="27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0"/>
    </row>
    <row r="68" spans="1:36" ht="0.95" customHeight="1" x14ac:dyDescent="0.25">
      <c r="B68" s="9"/>
      <c r="C68" s="4"/>
      <c r="D68" s="4"/>
      <c r="E68" s="27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0"/>
      <c r="T68" s="9"/>
      <c r="U68" s="4"/>
      <c r="V68" s="4"/>
      <c r="W68" s="27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0"/>
    </row>
    <row r="69" spans="1:36" ht="18" customHeight="1" x14ac:dyDescent="0.25">
      <c r="B69" s="9"/>
      <c r="C69" s="183" t="str">
        <f>IF(VLOOKUP(A51,'BD InterCOABQ '!$A:P,12,FALSE)="","",VLOOKUP(A51,'BD InterCOABQ '!$A:P,12,FALSE))</f>
        <v/>
      </c>
      <c r="D69" s="184"/>
      <c r="E69" s="4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0"/>
      <c r="T69" s="9"/>
      <c r="U69" s="183" t="str">
        <f>IF(VLOOKUP(S51,'BD InterCOABQ '!$A:AH,12,FALSE)="","",VLOOKUP(S51,'BD InterCOABQ '!$A:AH,12,FALSE))</f>
        <v/>
      </c>
      <c r="V69" s="184"/>
      <c r="W69" s="4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0"/>
    </row>
    <row r="70" spans="1:36" ht="5.45" customHeight="1" x14ac:dyDescent="0.25">
      <c r="B70" s="14"/>
      <c r="C70" s="185" t="s">
        <v>7</v>
      </c>
      <c r="D70" s="185"/>
      <c r="E70" s="15"/>
      <c r="F70" s="185" t="s">
        <v>20</v>
      </c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6"/>
      <c r="T70" s="14"/>
      <c r="U70" s="185" t="s">
        <v>7</v>
      </c>
      <c r="V70" s="185"/>
      <c r="W70" s="15"/>
      <c r="X70" s="185" t="s">
        <v>20</v>
      </c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6"/>
    </row>
    <row r="71" spans="1:36" ht="9" customHeight="1" x14ac:dyDescent="0.25"/>
    <row r="72" spans="1:36" s="1" customFormat="1" ht="2.4500000000000002" customHeight="1" x14ac:dyDescent="0.25">
      <c r="A72" s="58"/>
      <c r="B72" s="6">
        <v>7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8"/>
      <c r="S72" s="52"/>
      <c r="T72" s="6">
        <v>8</v>
      </c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8"/>
    </row>
    <row r="73" spans="1:36" ht="13.5" customHeight="1" x14ac:dyDescent="0.25">
      <c r="A73" s="57" t="str">
        <f>7&amp;AL$1</f>
        <v>7VF</v>
      </c>
      <c r="B73" s="9"/>
      <c r="C73" s="5"/>
      <c r="D73" s="156" t="s">
        <v>108</v>
      </c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44"/>
      <c r="R73" s="10"/>
      <c r="S73" s="53" t="str">
        <f>8&amp;$AL$1</f>
        <v>8VF</v>
      </c>
      <c r="T73" s="9"/>
      <c r="U73" s="5"/>
      <c r="V73" s="156" t="s">
        <v>108</v>
      </c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44"/>
      <c r="AJ73" s="10"/>
    </row>
    <row r="74" spans="1:36" ht="9.9499999999999993" customHeight="1" x14ac:dyDescent="0.25">
      <c r="B74" s="9"/>
      <c r="D74" s="156" t="str">
        <f>$B$3</f>
        <v>Plantel 2 Amealco</v>
      </c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45"/>
      <c r="R74" s="10"/>
      <c r="T74" s="9"/>
      <c r="V74" s="156" t="str">
        <f>$B$3</f>
        <v>Plantel 2 Amealco</v>
      </c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45"/>
      <c r="AJ74" s="10"/>
    </row>
    <row r="75" spans="1:36" s="3" customFormat="1" ht="9.6" customHeight="1" x14ac:dyDescent="0.2">
      <c r="A75" s="57"/>
      <c r="B75" s="11"/>
      <c r="D75" s="162" t="str">
        <f>$B$4</f>
        <v>Voleibol de Sala Femenil</v>
      </c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46"/>
      <c r="R75" s="13"/>
      <c r="S75" s="54"/>
      <c r="T75" s="11"/>
      <c r="V75" s="162" t="str">
        <f>$B$4</f>
        <v>Voleibol de Sala Femenil</v>
      </c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46"/>
      <c r="AJ75" s="13"/>
    </row>
    <row r="76" spans="1:36" ht="2.1" customHeight="1" x14ac:dyDescent="0.25">
      <c r="B76" s="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0"/>
      <c r="T76" s="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0"/>
    </row>
    <row r="77" spans="1:36" ht="13.5" customHeight="1" x14ac:dyDescent="0.25">
      <c r="B77" s="9"/>
      <c r="C77" s="163"/>
      <c r="D77" s="164"/>
      <c r="E77" s="5"/>
      <c r="F77" s="169" t="str">
        <f>VLOOKUP(A73,'BD InterCOABQ '!$A:P,8,FALSE)&amp;" "&amp;VLOOKUP(A73,'BD InterCOABQ '!$A:P,9,FALSE)&amp;" "&amp;VLOOKUP(A73,'BD InterCOABQ '!$A:P,7,FALSE)</f>
        <v xml:space="preserve">  </v>
      </c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1"/>
      <c r="R77" s="10"/>
      <c r="T77" s="9"/>
      <c r="U77" s="163"/>
      <c r="V77" s="164"/>
      <c r="W77" s="5"/>
      <c r="X77" s="169" t="str">
        <f>VLOOKUP(S73,'BD InterCOABQ '!$A:AH,8,FALSE)&amp;" "&amp;VLOOKUP(S73,'BD InterCOABQ '!$A:AH,9,FALSE)&amp;" "&amp;VLOOKUP(S73,'BD InterCOABQ '!$A:AH,7,FALSE)</f>
        <v xml:space="preserve">  </v>
      </c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1"/>
      <c r="AJ77" s="10"/>
    </row>
    <row r="78" spans="1:36" ht="13.5" customHeight="1" x14ac:dyDescent="0.25">
      <c r="B78" s="9"/>
      <c r="C78" s="165"/>
      <c r="D78" s="166"/>
      <c r="E78" s="5"/>
      <c r="F78" s="172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4"/>
      <c r="R78" s="10"/>
      <c r="T78" s="9"/>
      <c r="U78" s="165"/>
      <c r="V78" s="166"/>
      <c r="W78" s="5"/>
      <c r="X78" s="172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4"/>
      <c r="AJ78" s="10"/>
    </row>
    <row r="79" spans="1:36" s="20" customFormat="1" ht="6.6" customHeight="1" x14ac:dyDescent="0.25">
      <c r="A79" s="60"/>
      <c r="B79" s="18"/>
      <c r="C79" s="165"/>
      <c r="D79" s="166"/>
      <c r="E79" s="17"/>
      <c r="F79" s="157" t="s">
        <v>17</v>
      </c>
      <c r="G79" s="157"/>
      <c r="H79" s="157"/>
      <c r="I79" s="157"/>
      <c r="J79" s="157"/>
      <c r="K79" s="43"/>
      <c r="L79" s="157" t="s">
        <v>18</v>
      </c>
      <c r="M79" s="157"/>
      <c r="N79" s="157"/>
      <c r="O79" s="43"/>
      <c r="P79" s="157" t="s">
        <v>4</v>
      </c>
      <c r="Q79" s="157"/>
      <c r="R79" s="24"/>
      <c r="S79" s="55"/>
      <c r="T79" s="18"/>
      <c r="U79" s="165"/>
      <c r="V79" s="166"/>
      <c r="W79" s="17"/>
      <c r="X79" s="157" t="s">
        <v>17</v>
      </c>
      <c r="Y79" s="157"/>
      <c r="Z79" s="157"/>
      <c r="AA79" s="157"/>
      <c r="AB79" s="157"/>
      <c r="AC79" s="43"/>
      <c r="AD79" s="157" t="s">
        <v>18</v>
      </c>
      <c r="AE79" s="157"/>
      <c r="AF79" s="157"/>
      <c r="AG79" s="43"/>
      <c r="AH79" s="157" t="s">
        <v>4</v>
      </c>
      <c r="AI79" s="157"/>
      <c r="AJ79" s="24"/>
    </row>
    <row r="80" spans="1:36" ht="2.4500000000000002" customHeight="1" x14ac:dyDescent="0.25">
      <c r="B80" s="9"/>
      <c r="C80" s="165"/>
      <c r="D80" s="16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0"/>
      <c r="T80" s="9"/>
      <c r="U80" s="165"/>
      <c r="V80" s="166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10"/>
    </row>
    <row r="81" spans="1:36" ht="12.95" customHeight="1" x14ac:dyDescent="0.25">
      <c r="B81" s="9"/>
      <c r="C81" s="165"/>
      <c r="D81" s="166"/>
      <c r="E81" s="5"/>
      <c r="F81" s="158" t="str">
        <f>IF(VLOOKUP(A73,'BD InterCOABQ '!$A:P,11,FALSE)="","",VLOOKUP(A73,'BD InterCOABQ '!$A:P,11,FALSE))</f>
        <v/>
      </c>
      <c r="G81" s="159"/>
      <c r="H81" s="159"/>
      <c r="I81" s="159"/>
      <c r="J81" s="159"/>
      <c r="K81" s="159"/>
      <c r="L81" s="160"/>
      <c r="M81" s="29"/>
      <c r="N81" s="161" t="str">
        <f>IF(VLOOKUP(A73,'BD InterCOABQ '!$A:P,10,FALSE)="","",VLOOKUP(A73,'BD InterCOABQ '!$A:P,10,FALSE))</f>
        <v/>
      </c>
      <c r="O81" s="161"/>
      <c r="P81" s="161"/>
      <c r="Q81" s="161"/>
      <c r="R81" s="10"/>
      <c r="T81" s="9"/>
      <c r="U81" s="165"/>
      <c r="V81" s="166"/>
      <c r="W81" s="5"/>
      <c r="X81" s="158" t="str">
        <f>IF(VLOOKUP(S73,'BD InterCOABQ '!$A:AH,11,FALSE)="","",VLOOKUP(S73,'BD InterCOABQ '!$A:AH,11,FALSE))</f>
        <v/>
      </c>
      <c r="Y81" s="159"/>
      <c r="Z81" s="159"/>
      <c r="AA81" s="159"/>
      <c r="AB81" s="159"/>
      <c r="AC81" s="159"/>
      <c r="AD81" s="160"/>
      <c r="AE81" s="29"/>
      <c r="AF81" s="161" t="str">
        <f>IF(VLOOKUP(S73,'BD InterCOABQ '!$A:AH,10,FALSE)="","",VLOOKUP(S73,'BD InterCOABQ '!$A:AH,10,FALSE))</f>
        <v/>
      </c>
      <c r="AG81" s="161"/>
      <c r="AH81" s="161"/>
      <c r="AI81" s="161"/>
      <c r="AJ81" s="10"/>
    </row>
    <row r="82" spans="1:36" ht="0.95" customHeight="1" x14ac:dyDescent="0.25">
      <c r="B82" s="9"/>
      <c r="C82" s="165"/>
      <c r="D82" s="166"/>
      <c r="E82" s="5"/>
      <c r="F82" s="5"/>
      <c r="G82" s="5"/>
      <c r="H82" s="5"/>
      <c r="I82" s="5"/>
      <c r="J82" s="5"/>
      <c r="K82" s="5"/>
      <c r="L82" s="4"/>
      <c r="M82" s="4"/>
      <c r="N82" s="4"/>
      <c r="O82" s="4"/>
      <c r="P82" s="4"/>
      <c r="Q82" s="4"/>
      <c r="R82" s="10"/>
      <c r="T82" s="9"/>
      <c r="U82" s="165"/>
      <c r="V82" s="166"/>
      <c r="W82" s="5"/>
      <c r="X82" s="5"/>
      <c r="Y82" s="5"/>
      <c r="Z82" s="5"/>
      <c r="AA82" s="5"/>
      <c r="AB82" s="5"/>
      <c r="AC82" s="5"/>
      <c r="AD82" s="4"/>
      <c r="AE82" s="4"/>
      <c r="AF82" s="4"/>
      <c r="AG82" s="4"/>
      <c r="AH82" s="4"/>
      <c r="AI82" s="4"/>
      <c r="AJ82" s="10"/>
    </row>
    <row r="83" spans="1:36" s="3" customFormat="1" ht="6.6" customHeight="1" x14ac:dyDescent="0.2">
      <c r="A83" s="57"/>
      <c r="B83" s="11"/>
      <c r="C83" s="165"/>
      <c r="D83" s="166"/>
      <c r="E83" s="12"/>
      <c r="F83" s="157" t="s">
        <v>0</v>
      </c>
      <c r="G83" s="157"/>
      <c r="H83" s="157"/>
      <c r="I83" s="157"/>
      <c r="J83" s="157"/>
      <c r="K83" s="157"/>
      <c r="L83" s="157"/>
      <c r="M83" s="28"/>
      <c r="N83" s="157" t="s">
        <v>9</v>
      </c>
      <c r="O83" s="157"/>
      <c r="P83" s="157"/>
      <c r="Q83" s="157"/>
      <c r="R83" s="13"/>
      <c r="S83" s="54"/>
      <c r="T83" s="11"/>
      <c r="U83" s="165"/>
      <c r="V83" s="166"/>
      <c r="W83" s="12"/>
      <c r="X83" s="157" t="s">
        <v>0</v>
      </c>
      <c r="Y83" s="157"/>
      <c r="Z83" s="157"/>
      <c r="AA83" s="157"/>
      <c r="AB83" s="157"/>
      <c r="AC83" s="157"/>
      <c r="AD83" s="157"/>
      <c r="AE83" s="28"/>
      <c r="AF83" s="157" t="s">
        <v>9</v>
      </c>
      <c r="AG83" s="157"/>
      <c r="AH83" s="157"/>
      <c r="AI83" s="157"/>
      <c r="AJ83" s="13"/>
    </row>
    <row r="84" spans="1:36" ht="0.95" customHeight="1" x14ac:dyDescent="0.25">
      <c r="B84" s="9"/>
      <c r="C84" s="165"/>
      <c r="D84" s="166"/>
      <c r="E84" s="5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10"/>
      <c r="T84" s="9"/>
      <c r="U84" s="165"/>
      <c r="V84" s="166"/>
      <c r="W84" s="5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10"/>
    </row>
    <row r="85" spans="1:36" ht="12.6" customHeight="1" x14ac:dyDescent="0.25">
      <c r="B85" s="9"/>
      <c r="C85" s="165"/>
      <c r="D85" s="166"/>
      <c r="E85" s="5"/>
      <c r="F85" s="181" t="str">
        <f>IF(VLOOKUP(A73,'BD InterCOABQ '!$A:P,14,FALSE)="","",VLOOKUP(A73,'BD InterCOABQ '!$A:P,14,FALSE))</f>
        <v/>
      </c>
      <c r="G85" s="181"/>
      <c r="H85" s="181"/>
      <c r="I85" s="181"/>
      <c r="J85" s="181"/>
      <c r="K85" s="5"/>
      <c r="L85" s="181" t="str">
        <f>IF(VLOOKUP(A73,'BD InterCOABQ '!$A:P,13,FALSE)="","",VLOOKUP(A73,'BD InterCOABQ '!$A:P,13,FALSE))</f>
        <v/>
      </c>
      <c r="M85" s="181"/>
      <c r="N85" s="181"/>
      <c r="O85" s="4"/>
      <c r="P85" s="181" t="str">
        <f>IF(VLOOKUP(A73,'BD InterCOABQ '!$A:P,15,FALSE)="","",VLOOKUP(A73,'BD InterCOABQ '!$A:P,15,FALSE))</f>
        <v/>
      </c>
      <c r="Q85" s="181"/>
      <c r="R85" s="10"/>
      <c r="T85" s="9"/>
      <c r="U85" s="165"/>
      <c r="V85" s="166"/>
      <c r="W85" s="5"/>
      <c r="X85" s="181" t="str">
        <f>IF(VLOOKUP(S73,'BD InterCOABQ '!$A:AH,14,FALSE)="","",VLOOKUP(S73,'BD InterCOABQ '!$A:AH,14,FALSE))</f>
        <v/>
      </c>
      <c r="Y85" s="181"/>
      <c r="Z85" s="181"/>
      <c r="AA85" s="181"/>
      <c r="AB85" s="181"/>
      <c r="AC85" s="5"/>
      <c r="AD85" s="181" t="str">
        <f>IF(VLOOKUP(S73,'BD InterCOABQ '!$A:AH,13,FALSE)="","",VLOOKUP(S73,'BD InterCOABQ '!$A:AH,13,FALSE))</f>
        <v/>
      </c>
      <c r="AE85" s="181"/>
      <c r="AF85" s="181"/>
      <c r="AG85" s="4"/>
      <c r="AH85" s="181" t="str">
        <f>IF(VLOOKUP(S73,'BD InterCOABQ '!$A:AH,15,FALSE)="","",VLOOKUP(S73,'BD InterCOABQ '!$A:AH,15,FALSE))</f>
        <v/>
      </c>
      <c r="AI85" s="181"/>
      <c r="AJ85" s="10"/>
    </row>
    <row r="86" spans="1:36" ht="1.5" customHeight="1" x14ac:dyDescent="0.25">
      <c r="B86" s="9"/>
      <c r="C86" s="165"/>
      <c r="D86" s="166"/>
      <c r="E86" s="5"/>
      <c r="F86" s="4"/>
      <c r="G86" s="4"/>
      <c r="H86" s="4"/>
      <c r="I86" s="5"/>
      <c r="J86" s="5"/>
      <c r="K86" s="5"/>
      <c r="L86" s="4"/>
      <c r="M86" s="4"/>
      <c r="N86" s="4"/>
      <c r="O86" s="4"/>
      <c r="P86" s="4"/>
      <c r="Q86" s="4"/>
      <c r="R86" s="10"/>
      <c r="T86" s="9"/>
      <c r="U86" s="165"/>
      <c r="V86" s="166"/>
      <c r="W86" s="5"/>
      <c r="X86" s="4"/>
      <c r="Y86" s="4"/>
      <c r="Z86" s="4"/>
      <c r="AA86" s="5"/>
      <c r="AB86" s="5"/>
      <c r="AC86" s="5"/>
      <c r="AD86" s="4"/>
      <c r="AE86" s="4"/>
      <c r="AF86" s="4"/>
      <c r="AG86" s="4"/>
      <c r="AH86" s="4"/>
      <c r="AI86" s="4"/>
      <c r="AJ86" s="10"/>
    </row>
    <row r="87" spans="1:36" s="21" customFormat="1" ht="6.6" customHeight="1" x14ac:dyDescent="0.25">
      <c r="A87" s="61"/>
      <c r="B87" s="25"/>
      <c r="C87" s="165"/>
      <c r="D87" s="166"/>
      <c r="E87" s="22"/>
      <c r="F87" s="157" t="s">
        <v>89</v>
      </c>
      <c r="G87" s="157"/>
      <c r="H87" s="157"/>
      <c r="I87" s="157"/>
      <c r="J87" s="157"/>
      <c r="K87" s="43"/>
      <c r="L87" s="157" t="s">
        <v>19</v>
      </c>
      <c r="M87" s="157"/>
      <c r="N87" s="157"/>
      <c r="O87" s="43"/>
      <c r="P87" s="157" t="s">
        <v>10</v>
      </c>
      <c r="Q87" s="157"/>
      <c r="R87" s="26"/>
      <c r="S87" s="56"/>
      <c r="T87" s="25"/>
      <c r="U87" s="165"/>
      <c r="V87" s="166"/>
      <c r="W87" s="22"/>
      <c r="X87" s="157" t="s">
        <v>89</v>
      </c>
      <c r="Y87" s="157"/>
      <c r="Z87" s="157"/>
      <c r="AA87" s="157"/>
      <c r="AB87" s="157"/>
      <c r="AC87" s="43"/>
      <c r="AD87" s="157" t="s">
        <v>19</v>
      </c>
      <c r="AE87" s="157"/>
      <c r="AF87" s="157"/>
      <c r="AG87" s="43"/>
      <c r="AH87" s="157" t="s">
        <v>10</v>
      </c>
      <c r="AI87" s="157"/>
      <c r="AJ87" s="26"/>
    </row>
    <row r="88" spans="1:36" ht="5.0999999999999996" customHeight="1" x14ac:dyDescent="0.25">
      <c r="B88" s="9"/>
      <c r="C88" s="165"/>
      <c r="D88" s="16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0"/>
      <c r="T88" s="9"/>
      <c r="U88" s="165"/>
      <c r="V88" s="166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10"/>
    </row>
    <row r="89" spans="1:36" ht="6.6" customHeight="1" x14ac:dyDescent="0.25">
      <c r="B89" s="9"/>
      <c r="C89" s="167"/>
      <c r="D89" s="168"/>
      <c r="E89" s="27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0"/>
      <c r="T89" s="9"/>
      <c r="U89" s="167"/>
      <c r="V89" s="168"/>
      <c r="W89" s="27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0"/>
    </row>
    <row r="90" spans="1:36" ht="0.95" customHeight="1" x14ac:dyDescent="0.25">
      <c r="B90" s="9"/>
      <c r="C90" s="4"/>
      <c r="D90" s="4"/>
      <c r="E90" s="27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0"/>
      <c r="T90" s="9"/>
      <c r="U90" s="4"/>
      <c r="V90" s="4"/>
      <c r="W90" s="27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0"/>
    </row>
    <row r="91" spans="1:36" ht="18" customHeight="1" x14ac:dyDescent="0.25">
      <c r="B91" s="9"/>
      <c r="C91" s="183" t="str">
        <f>IF(VLOOKUP(A73,'BD InterCOABQ '!$A:P,12,FALSE)="","",VLOOKUP(A73,'BD InterCOABQ '!$A:P,12,FALSE))</f>
        <v/>
      </c>
      <c r="D91" s="184"/>
      <c r="E91" s="4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0"/>
      <c r="T91" s="9"/>
      <c r="U91" s="183" t="str">
        <f>IF(VLOOKUP(S73,'BD InterCOABQ '!$A:AH,12,FALSE)="","",VLOOKUP(S73,'BD InterCOABQ '!$A:AH,12,FALSE))</f>
        <v/>
      </c>
      <c r="V91" s="184"/>
      <c r="W91" s="4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0"/>
    </row>
    <row r="92" spans="1:36" ht="5.45" customHeight="1" x14ac:dyDescent="0.25">
      <c r="B92" s="14"/>
      <c r="C92" s="185" t="s">
        <v>7</v>
      </c>
      <c r="D92" s="185"/>
      <c r="E92" s="15"/>
      <c r="F92" s="185" t="s">
        <v>20</v>
      </c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6"/>
      <c r="T92" s="14"/>
      <c r="U92" s="185" t="s">
        <v>7</v>
      </c>
      <c r="V92" s="185"/>
      <c r="W92" s="15"/>
      <c r="X92" s="185" t="s">
        <v>20</v>
      </c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6"/>
    </row>
    <row r="93" spans="1:36" ht="9" customHeight="1" x14ac:dyDescent="0.25"/>
    <row r="94" spans="1:36" s="1" customFormat="1" ht="2.4500000000000002" customHeight="1" x14ac:dyDescent="0.25">
      <c r="A94" s="58"/>
      <c r="B94" s="6">
        <v>9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8"/>
      <c r="S94" s="52"/>
      <c r="T94" s="6">
        <v>10</v>
      </c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8"/>
    </row>
    <row r="95" spans="1:36" ht="13.5" customHeight="1" x14ac:dyDescent="0.25">
      <c r="A95" s="57" t="str">
        <f>9&amp;AL$1</f>
        <v>9VF</v>
      </c>
      <c r="B95" s="9"/>
      <c r="C95" s="5"/>
      <c r="D95" s="156" t="s">
        <v>108</v>
      </c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44"/>
      <c r="R95" s="10"/>
      <c r="S95" s="53" t="str">
        <f>10&amp;$AL$1</f>
        <v>10VF</v>
      </c>
      <c r="T95" s="9"/>
      <c r="U95" s="5"/>
      <c r="V95" s="156" t="s">
        <v>108</v>
      </c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44"/>
      <c r="AJ95" s="10"/>
    </row>
    <row r="96" spans="1:36" ht="9.9499999999999993" customHeight="1" x14ac:dyDescent="0.25">
      <c r="B96" s="9"/>
      <c r="D96" s="156" t="str">
        <f>$B$3</f>
        <v>Plantel 2 Amealco</v>
      </c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45"/>
      <c r="R96" s="10"/>
      <c r="T96" s="9"/>
      <c r="V96" s="156" t="str">
        <f>$B$3</f>
        <v>Plantel 2 Amealco</v>
      </c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45"/>
      <c r="AJ96" s="10"/>
    </row>
    <row r="97" spans="1:36" s="3" customFormat="1" ht="9.6" customHeight="1" x14ac:dyDescent="0.2">
      <c r="A97" s="57"/>
      <c r="B97" s="11"/>
      <c r="D97" s="162" t="str">
        <f>$B$4</f>
        <v>Voleibol de Sala Femenil</v>
      </c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46"/>
      <c r="R97" s="13"/>
      <c r="S97" s="54"/>
      <c r="T97" s="11"/>
      <c r="V97" s="162" t="str">
        <f>$B$4</f>
        <v>Voleibol de Sala Femenil</v>
      </c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46"/>
      <c r="AJ97" s="13"/>
    </row>
    <row r="98" spans="1:36" ht="2.1" customHeight="1" x14ac:dyDescent="0.25">
      <c r="B98" s="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0"/>
      <c r="T98" s="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0"/>
    </row>
    <row r="99" spans="1:36" ht="13.5" customHeight="1" x14ac:dyDescent="0.25">
      <c r="B99" s="9"/>
      <c r="C99" s="163"/>
      <c r="D99" s="164"/>
      <c r="E99" s="5"/>
      <c r="F99" s="169" t="str">
        <f>VLOOKUP(A95,'BD InterCOABQ '!$A:P,8,FALSE)&amp;" "&amp;VLOOKUP(A95,'BD InterCOABQ '!$A:P,9,FALSE)&amp;" "&amp;VLOOKUP(A95,'BD InterCOABQ '!$A:P,7,FALSE)</f>
        <v xml:space="preserve">  </v>
      </c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1"/>
      <c r="R99" s="10"/>
      <c r="T99" s="9"/>
      <c r="U99" s="163"/>
      <c r="V99" s="164"/>
      <c r="W99" s="5"/>
      <c r="X99" s="169" t="str">
        <f>VLOOKUP(S95,'BD InterCOABQ '!$A:AH,8,FALSE)&amp;" "&amp;VLOOKUP(S95,'BD InterCOABQ '!$A:AH,9,FALSE)&amp;" "&amp;VLOOKUP(S95,'BD InterCOABQ '!$A:AH,7,FALSE)</f>
        <v xml:space="preserve">  </v>
      </c>
      <c r="Y99" s="170"/>
      <c r="Z99" s="170"/>
      <c r="AA99" s="170"/>
      <c r="AB99" s="170"/>
      <c r="AC99" s="170"/>
      <c r="AD99" s="170"/>
      <c r="AE99" s="170"/>
      <c r="AF99" s="170"/>
      <c r="AG99" s="170"/>
      <c r="AH99" s="170"/>
      <c r="AI99" s="171"/>
      <c r="AJ99" s="10"/>
    </row>
    <row r="100" spans="1:36" ht="13.5" customHeight="1" x14ac:dyDescent="0.25">
      <c r="B100" s="9"/>
      <c r="C100" s="165"/>
      <c r="D100" s="166"/>
      <c r="E100" s="5"/>
      <c r="F100" s="172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4"/>
      <c r="R100" s="10"/>
      <c r="T100" s="9"/>
      <c r="U100" s="165"/>
      <c r="V100" s="166"/>
      <c r="W100" s="5"/>
      <c r="X100" s="172"/>
      <c r="Y100" s="173"/>
      <c r="Z100" s="173"/>
      <c r="AA100" s="173"/>
      <c r="AB100" s="173"/>
      <c r="AC100" s="173"/>
      <c r="AD100" s="173"/>
      <c r="AE100" s="173"/>
      <c r="AF100" s="173"/>
      <c r="AG100" s="173"/>
      <c r="AH100" s="173"/>
      <c r="AI100" s="174"/>
      <c r="AJ100" s="10"/>
    </row>
    <row r="101" spans="1:36" s="20" customFormat="1" ht="6.6" customHeight="1" x14ac:dyDescent="0.25">
      <c r="A101" s="60"/>
      <c r="B101" s="18"/>
      <c r="C101" s="165"/>
      <c r="D101" s="166"/>
      <c r="E101" s="17"/>
      <c r="F101" s="157" t="s">
        <v>17</v>
      </c>
      <c r="G101" s="157"/>
      <c r="H101" s="157"/>
      <c r="I101" s="157"/>
      <c r="J101" s="157"/>
      <c r="K101" s="43"/>
      <c r="L101" s="157" t="s">
        <v>18</v>
      </c>
      <c r="M101" s="157"/>
      <c r="N101" s="157"/>
      <c r="O101" s="43"/>
      <c r="P101" s="157" t="s">
        <v>4</v>
      </c>
      <c r="Q101" s="157"/>
      <c r="R101" s="24"/>
      <c r="S101" s="55"/>
      <c r="T101" s="18"/>
      <c r="U101" s="165"/>
      <c r="V101" s="166"/>
      <c r="W101" s="17"/>
      <c r="X101" s="157" t="s">
        <v>17</v>
      </c>
      <c r="Y101" s="157"/>
      <c r="Z101" s="157"/>
      <c r="AA101" s="157"/>
      <c r="AB101" s="157"/>
      <c r="AC101" s="43"/>
      <c r="AD101" s="157" t="s">
        <v>18</v>
      </c>
      <c r="AE101" s="157"/>
      <c r="AF101" s="157"/>
      <c r="AG101" s="43"/>
      <c r="AH101" s="157" t="s">
        <v>4</v>
      </c>
      <c r="AI101" s="157"/>
      <c r="AJ101" s="24"/>
    </row>
    <row r="102" spans="1:36" ht="2.4500000000000002" customHeight="1" x14ac:dyDescent="0.25">
      <c r="B102" s="9"/>
      <c r="C102" s="165"/>
      <c r="D102" s="16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10"/>
      <c r="T102" s="9"/>
      <c r="U102" s="165"/>
      <c r="V102" s="166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10"/>
    </row>
    <row r="103" spans="1:36" ht="12.95" customHeight="1" x14ac:dyDescent="0.25">
      <c r="B103" s="9"/>
      <c r="C103" s="165"/>
      <c r="D103" s="166"/>
      <c r="E103" s="5"/>
      <c r="F103" s="158" t="str">
        <f>IF(VLOOKUP(A95,'BD InterCOABQ '!$A:P,11,FALSE)="","",VLOOKUP(A95,'BD InterCOABQ '!$A:P,11,FALSE))</f>
        <v/>
      </c>
      <c r="G103" s="159"/>
      <c r="H103" s="159"/>
      <c r="I103" s="159"/>
      <c r="J103" s="159"/>
      <c r="K103" s="159"/>
      <c r="L103" s="160"/>
      <c r="M103" s="29"/>
      <c r="N103" s="161" t="str">
        <f>IF(VLOOKUP(A95,'BD InterCOABQ '!$A:P,10,FALSE)="","",VLOOKUP(A95,'BD InterCOABQ '!$A:P,10,FALSE))</f>
        <v/>
      </c>
      <c r="O103" s="161"/>
      <c r="P103" s="161"/>
      <c r="Q103" s="161"/>
      <c r="R103" s="10"/>
      <c r="T103" s="9"/>
      <c r="U103" s="165"/>
      <c r="V103" s="166"/>
      <c r="W103" s="5"/>
      <c r="X103" s="158" t="str">
        <f>IF(VLOOKUP(S95,'BD InterCOABQ '!$A:AH,11,FALSE)="","",VLOOKUP(S95,'BD InterCOABQ '!$A:AH,11,FALSE))</f>
        <v/>
      </c>
      <c r="Y103" s="159"/>
      <c r="Z103" s="159"/>
      <c r="AA103" s="159"/>
      <c r="AB103" s="159"/>
      <c r="AC103" s="159"/>
      <c r="AD103" s="160"/>
      <c r="AE103" s="29"/>
      <c r="AF103" s="161" t="str">
        <f>IF(VLOOKUP(S95,'BD InterCOABQ '!$A:AH,10,FALSE)="","",VLOOKUP(S95,'BD InterCOABQ '!$A:AH,10,FALSE))</f>
        <v/>
      </c>
      <c r="AG103" s="161"/>
      <c r="AH103" s="161"/>
      <c r="AI103" s="161"/>
      <c r="AJ103" s="10"/>
    </row>
    <row r="104" spans="1:36" ht="0.95" customHeight="1" x14ac:dyDescent="0.25">
      <c r="B104" s="9"/>
      <c r="C104" s="165"/>
      <c r="D104" s="166"/>
      <c r="E104" s="5"/>
      <c r="F104" s="5"/>
      <c r="G104" s="5"/>
      <c r="H104" s="5"/>
      <c r="I104" s="5"/>
      <c r="J104" s="5"/>
      <c r="K104" s="5"/>
      <c r="L104" s="4"/>
      <c r="M104" s="4"/>
      <c r="N104" s="4"/>
      <c r="O104" s="4"/>
      <c r="P104" s="4"/>
      <c r="Q104" s="4"/>
      <c r="R104" s="10"/>
      <c r="T104" s="9"/>
      <c r="U104" s="165"/>
      <c r="V104" s="166"/>
      <c r="W104" s="5"/>
      <c r="X104" s="5"/>
      <c r="Y104" s="5"/>
      <c r="Z104" s="5"/>
      <c r="AA104" s="5"/>
      <c r="AB104" s="5"/>
      <c r="AC104" s="5"/>
      <c r="AD104" s="4"/>
      <c r="AE104" s="4"/>
      <c r="AF104" s="4"/>
      <c r="AG104" s="4"/>
      <c r="AH104" s="4"/>
      <c r="AI104" s="4"/>
      <c r="AJ104" s="10"/>
    </row>
    <row r="105" spans="1:36" s="3" customFormat="1" ht="6.6" customHeight="1" x14ac:dyDescent="0.2">
      <c r="A105" s="57"/>
      <c r="B105" s="11"/>
      <c r="C105" s="165"/>
      <c r="D105" s="166"/>
      <c r="E105" s="12"/>
      <c r="F105" s="157" t="s">
        <v>0</v>
      </c>
      <c r="G105" s="157"/>
      <c r="H105" s="157"/>
      <c r="I105" s="157"/>
      <c r="J105" s="157"/>
      <c r="K105" s="157"/>
      <c r="L105" s="157"/>
      <c r="M105" s="28"/>
      <c r="N105" s="157" t="s">
        <v>9</v>
      </c>
      <c r="O105" s="157"/>
      <c r="P105" s="157"/>
      <c r="Q105" s="157"/>
      <c r="R105" s="13"/>
      <c r="S105" s="54"/>
      <c r="T105" s="11"/>
      <c r="U105" s="165"/>
      <c r="V105" s="166"/>
      <c r="W105" s="12"/>
      <c r="X105" s="157" t="s">
        <v>0</v>
      </c>
      <c r="Y105" s="157"/>
      <c r="Z105" s="157"/>
      <c r="AA105" s="157"/>
      <c r="AB105" s="157"/>
      <c r="AC105" s="157"/>
      <c r="AD105" s="157"/>
      <c r="AE105" s="28"/>
      <c r="AF105" s="157" t="s">
        <v>9</v>
      </c>
      <c r="AG105" s="157"/>
      <c r="AH105" s="157"/>
      <c r="AI105" s="157"/>
      <c r="AJ105" s="13"/>
    </row>
    <row r="106" spans="1:36" ht="0.95" customHeight="1" x14ac:dyDescent="0.25">
      <c r="B106" s="9"/>
      <c r="C106" s="165"/>
      <c r="D106" s="166"/>
      <c r="E106" s="5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10"/>
      <c r="T106" s="9"/>
      <c r="U106" s="165"/>
      <c r="V106" s="166"/>
      <c r="W106" s="5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10"/>
    </row>
    <row r="107" spans="1:36" ht="12.6" customHeight="1" x14ac:dyDescent="0.25">
      <c r="B107" s="9"/>
      <c r="C107" s="165"/>
      <c r="D107" s="166"/>
      <c r="E107" s="5"/>
      <c r="F107" s="181" t="str">
        <f>IF(VLOOKUP(A95,'BD InterCOABQ '!$A:P,14,FALSE)="","",VLOOKUP(A95,'BD InterCOABQ '!$A:P,14,FALSE))</f>
        <v/>
      </c>
      <c r="G107" s="181"/>
      <c r="H107" s="181"/>
      <c r="I107" s="181"/>
      <c r="J107" s="181"/>
      <c r="K107" s="5"/>
      <c r="L107" s="181" t="str">
        <f>IF(VLOOKUP(A95,'BD InterCOABQ '!$A:P,13,FALSE)="","",VLOOKUP(A95,'BD InterCOABQ '!$A:P,13,FALSE))</f>
        <v/>
      </c>
      <c r="M107" s="181"/>
      <c r="N107" s="181"/>
      <c r="O107" s="4"/>
      <c r="P107" s="181" t="str">
        <f>IF(VLOOKUP(A95,'BD InterCOABQ '!$A:P,15,FALSE)="","",VLOOKUP(A95,'BD InterCOABQ '!$A:P,15,FALSE))</f>
        <v/>
      </c>
      <c r="Q107" s="181"/>
      <c r="R107" s="10"/>
      <c r="T107" s="9"/>
      <c r="U107" s="165"/>
      <c r="V107" s="166"/>
      <c r="W107" s="5"/>
      <c r="X107" s="181" t="str">
        <f>IF(VLOOKUP(S95,'BD InterCOABQ '!$A:AH,14,FALSE)="","",VLOOKUP(S95,'BD InterCOABQ '!$A:AH,14,FALSE))</f>
        <v/>
      </c>
      <c r="Y107" s="181"/>
      <c r="Z107" s="181"/>
      <c r="AA107" s="181"/>
      <c r="AB107" s="181"/>
      <c r="AC107" s="5"/>
      <c r="AD107" s="181" t="str">
        <f>IF(VLOOKUP(S95,'BD InterCOABQ '!$A:AH,13,FALSE)="","",VLOOKUP(S95,'BD InterCOABQ '!$A:AH,13,FALSE))</f>
        <v/>
      </c>
      <c r="AE107" s="181"/>
      <c r="AF107" s="181"/>
      <c r="AG107" s="4"/>
      <c r="AH107" s="181" t="str">
        <f>IF(VLOOKUP(S95,'BD InterCOABQ '!$A:AH,15,FALSE)="","",VLOOKUP(S95,'BD InterCOABQ '!$A:AH,15,FALSE))</f>
        <v/>
      </c>
      <c r="AI107" s="181"/>
      <c r="AJ107" s="10"/>
    </row>
    <row r="108" spans="1:36" ht="1.5" customHeight="1" x14ac:dyDescent="0.25">
      <c r="B108" s="9"/>
      <c r="C108" s="165"/>
      <c r="D108" s="166"/>
      <c r="E108" s="5"/>
      <c r="F108" s="4"/>
      <c r="G108" s="4"/>
      <c r="H108" s="4"/>
      <c r="I108" s="5"/>
      <c r="J108" s="5"/>
      <c r="K108" s="5"/>
      <c r="L108" s="4"/>
      <c r="M108" s="4"/>
      <c r="N108" s="4"/>
      <c r="O108" s="4"/>
      <c r="P108" s="4"/>
      <c r="Q108" s="4"/>
      <c r="R108" s="10"/>
      <c r="T108" s="9"/>
      <c r="U108" s="165"/>
      <c r="V108" s="166"/>
      <c r="W108" s="5"/>
      <c r="X108" s="4"/>
      <c r="Y108" s="4"/>
      <c r="Z108" s="4"/>
      <c r="AA108" s="5"/>
      <c r="AB108" s="5"/>
      <c r="AC108" s="5"/>
      <c r="AD108" s="4"/>
      <c r="AE108" s="4"/>
      <c r="AF108" s="4"/>
      <c r="AG108" s="4"/>
      <c r="AH108" s="4"/>
      <c r="AI108" s="4"/>
      <c r="AJ108" s="10"/>
    </row>
    <row r="109" spans="1:36" s="21" customFormat="1" ht="6.6" customHeight="1" x14ac:dyDescent="0.25">
      <c r="A109" s="61"/>
      <c r="B109" s="25"/>
      <c r="C109" s="165"/>
      <c r="D109" s="166"/>
      <c r="E109" s="22"/>
      <c r="F109" s="157" t="s">
        <v>89</v>
      </c>
      <c r="G109" s="157"/>
      <c r="H109" s="157"/>
      <c r="I109" s="157"/>
      <c r="J109" s="157"/>
      <c r="K109" s="43"/>
      <c r="L109" s="157" t="s">
        <v>19</v>
      </c>
      <c r="M109" s="157"/>
      <c r="N109" s="157"/>
      <c r="O109" s="43"/>
      <c r="P109" s="157" t="s">
        <v>10</v>
      </c>
      <c r="Q109" s="157"/>
      <c r="R109" s="26"/>
      <c r="S109" s="56"/>
      <c r="T109" s="25"/>
      <c r="U109" s="165"/>
      <c r="V109" s="166"/>
      <c r="W109" s="22"/>
      <c r="X109" s="157" t="s">
        <v>89</v>
      </c>
      <c r="Y109" s="157"/>
      <c r="Z109" s="157"/>
      <c r="AA109" s="157"/>
      <c r="AB109" s="157"/>
      <c r="AC109" s="43"/>
      <c r="AD109" s="157" t="s">
        <v>19</v>
      </c>
      <c r="AE109" s="157"/>
      <c r="AF109" s="157"/>
      <c r="AG109" s="43"/>
      <c r="AH109" s="157" t="s">
        <v>10</v>
      </c>
      <c r="AI109" s="157"/>
      <c r="AJ109" s="26"/>
    </row>
    <row r="110" spans="1:36" ht="5.0999999999999996" customHeight="1" x14ac:dyDescent="0.25">
      <c r="B110" s="9"/>
      <c r="C110" s="165"/>
      <c r="D110" s="16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10"/>
      <c r="T110" s="9"/>
      <c r="U110" s="165"/>
      <c r="V110" s="166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10"/>
    </row>
    <row r="111" spans="1:36" ht="6.6" customHeight="1" x14ac:dyDescent="0.25">
      <c r="B111" s="9"/>
      <c r="C111" s="167"/>
      <c r="D111" s="168"/>
      <c r="E111" s="27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0"/>
      <c r="T111" s="9"/>
      <c r="U111" s="167"/>
      <c r="V111" s="168"/>
      <c r="W111" s="27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0"/>
    </row>
    <row r="112" spans="1:36" ht="0.95" customHeight="1" x14ac:dyDescent="0.25">
      <c r="B112" s="9"/>
      <c r="C112" s="4"/>
      <c r="D112" s="4"/>
      <c r="E112" s="27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0"/>
      <c r="T112" s="9"/>
      <c r="U112" s="4"/>
      <c r="V112" s="4"/>
      <c r="W112" s="27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0"/>
    </row>
    <row r="113" spans="1:36" ht="18" customHeight="1" x14ac:dyDescent="0.25">
      <c r="B113" s="9"/>
      <c r="C113" s="183" t="str">
        <f>IF(VLOOKUP(A95,'BD InterCOABQ '!$A:P,12,FALSE)="","",VLOOKUP(A95,'BD InterCOABQ '!$A:P,12,FALSE))</f>
        <v/>
      </c>
      <c r="D113" s="184"/>
      <c r="E113" s="4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0"/>
      <c r="T113" s="9"/>
      <c r="U113" s="183" t="str">
        <f>IF(VLOOKUP(S95,'BD InterCOABQ '!$A:AH,12,FALSE)="","",VLOOKUP(S95,'BD InterCOABQ '!$A:AH,12,FALSE))</f>
        <v/>
      </c>
      <c r="V113" s="184"/>
      <c r="W113" s="4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0"/>
    </row>
    <row r="114" spans="1:36" ht="5.45" customHeight="1" x14ac:dyDescent="0.25">
      <c r="B114" s="14"/>
      <c r="C114" s="185" t="s">
        <v>7</v>
      </c>
      <c r="D114" s="185"/>
      <c r="E114" s="15"/>
      <c r="F114" s="185" t="s">
        <v>20</v>
      </c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6"/>
      <c r="T114" s="14"/>
      <c r="U114" s="185" t="s">
        <v>7</v>
      </c>
      <c r="V114" s="185"/>
      <c r="W114" s="15"/>
      <c r="X114" s="185" t="s">
        <v>20</v>
      </c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6"/>
    </row>
    <row r="115" spans="1:36" ht="9" customHeight="1" x14ac:dyDescent="0.25"/>
    <row r="116" spans="1:36" s="1" customFormat="1" ht="2.4500000000000002" customHeight="1" x14ac:dyDescent="0.25">
      <c r="A116" s="58"/>
      <c r="B116" s="6">
        <v>11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8"/>
      <c r="S116" s="52"/>
      <c r="T116" s="6">
        <v>12</v>
      </c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8"/>
    </row>
    <row r="117" spans="1:36" ht="13.5" customHeight="1" x14ac:dyDescent="0.25">
      <c r="A117" s="57" t="str">
        <f>11&amp;AL$1</f>
        <v>11VF</v>
      </c>
      <c r="B117" s="9"/>
      <c r="C117" s="5"/>
      <c r="D117" s="156" t="s">
        <v>108</v>
      </c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44"/>
      <c r="R117" s="10"/>
      <c r="S117" s="53" t="str">
        <f>12&amp;$AL$1</f>
        <v>12VF</v>
      </c>
      <c r="T117" s="9"/>
      <c r="U117" s="5"/>
      <c r="V117" s="156" t="s">
        <v>108</v>
      </c>
      <c r="W117" s="156"/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6"/>
      <c r="AH117" s="156"/>
      <c r="AI117" s="44"/>
      <c r="AJ117" s="10"/>
    </row>
    <row r="118" spans="1:36" ht="9.9499999999999993" customHeight="1" x14ac:dyDescent="0.25">
      <c r="B118" s="9"/>
      <c r="D118" s="156" t="str">
        <f>$B$3</f>
        <v>Plantel 2 Amealco</v>
      </c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45"/>
      <c r="R118" s="10"/>
      <c r="T118" s="9"/>
      <c r="V118" s="156" t="str">
        <f>$B$3</f>
        <v>Plantel 2 Amealco</v>
      </c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45"/>
      <c r="AJ118" s="10"/>
    </row>
    <row r="119" spans="1:36" s="3" customFormat="1" ht="9.6" customHeight="1" x14ac:dyDescent="0.2">
      <c r="A119" s="57"/>
      <c r="B119" s="11"/>
      <c r="D119" s="162" t="str">
        <f>$B$4</f>
        <v>Voleibol de Sala Femenil</v>
      </c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46"/>
      <c r="R119" s="13"/>
      <c r="S119" s="54"/>
      <c r="T119" s="11"/>
      <c r="V119" s="162" t="str">
        <f>$B$4</f>
        <v>Voleibol de Sala Femenil</v>
      </c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46"/>
      <c r="AJ119" s="13"/>
    </row>
    <row r="120" spans="1:36" ht="2.1" customHeight="1" x14ac:dyDescent="0.25">
      <c r="B120" s="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0"/>
      <c r="T120" s="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0"/>
    </row>
    <row r="121" spans="1:36" ht="13.5" customHeight="1" x14ac:dyDescent="0.25">
      <c r="B121" s="9"/>
      <c r="C121" s="163"/>
      <c r="D121" s="164"/>
      <c r="E121" s="5"/>
      <c r="F121" s="169" t="str">
        <f>VLOOKUP(A117,'BD InterCOABQ '!$A:P,8,FALSE)&amp;" "&amp;VLOOKUP(A117,'BD InterCOABQ '!$A:P,9,FALSE)&amp;" "&amp;VLOOKUP(A117,'BD InterCOABQ '!$A:P,7,FALSE)</f>
        <v xml:space="preserve">  </v>
      </c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1"/>
      <c r="R121" s="10"/>
      <c r="T121" s="9"/>
      <c r="U121" s="163"/>
      <c r="V121" s="164"/>
      <c r="W121" s="5"/>
      <c r="X121" s="169" t="str">
        <f>VLOOKUP(S117,'BD InterCOABQ '!$A:AH,8,FALSE)&amp;" "&amp;VLOOKUP(S117,'BD InterCOABQ '!$A:AH,9,FALSE)&amp;" "&amp;VLOOKUP(S117,'BD InterCOABQ '!$A:AH,7,FALSE)</f>
        <v xml:space="preserve">  </v>
      </c>
      <c r="Y121" s="170"/>
      <c r="Z121" s="170"/>
      <c r="AA121" s="170"/>
      <c r="AB121" s="170"/>
      <c r="AC121" s="170"/>
      <c r="AD121" s="170"/>
      <c r="AE121" s="170"/>
      <c r="AF121" s="170"/>
      <c r="AG121" s="170"/>
      <c r="AH121" s="170"/>
      <c r="AI121" s="171"/>
      <c r="AJ121" s="10"/>
    </row>
    <row r="122" spans="1:36" ht="13.5" customHeight="1" x14ac:dyDescent="0.25">
      <c r="B122" s="9"/>
      <c r="C122" s="165"/>
      <c r="D122" s="166"/>
      <c r="E122" s="5"/>
      <c r="F122" s="172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4"/>
      <c r="R122" s="10"/>
      <c r="T122" s="9"/>
      <c r="U122" s="165"/>
      <c r="V122" s="166"/>
      <c r="W122" s="5"/>
      <c r="X122" s="172"/>
      <c r="Y122" s="173"/>
      <c r="Z122" s="173"/>
      <c r="AA122" s="173"/>
      <c r="AB122" s="173"/>
      <c r="AC122" s="173"/>
      <c r="AD122" s="173"/>
      <c r="AE122" s="173"/>
      <c r="AF122" s="173"/>
      <c r="AG122" s="173"/>
      <c r="AH122" s="173"/>
      <c r="AI122" s="174"/>
      <c r="AJ122" s="10"/>
    </row>
    <row r="123" spans="1:36" s="20" customFormat="1" ht="6.6" customHeight="1" x14ac:dyDescent="0.25">
      <c r="A123" s="60"/>
      <c r="B123" s="18"/>
      <c r="C123" s="165"/>
      <c r="D123" s="166"/>
      <c r="E123" s="17"/>
      <c r="F123" s="157" t="s">
        <v>17</v>
      </c>
      <c r="G123" s="157"/>
      <c r="H123" s="157"/>
      <c r="I123" s="157"/>
      <c r="J123" s="157"/>
      <c r="K123" s="43"/>
      <c r="L123" s="157" t="s">
        <v>18</v>
      </c>
      <c r="M123" s="157"/>
      <c r="N123" s="157"/>
      <c r="O123" s="43"/>
      <c r="P123" s="157" t="s">
        <v>4</v>
      </c>
      <c r="Q123" s="157"/>
      <c r="R123" s="24"/>
      <c r="S123" s="55"/>
      <c r="T123" s="18"/>
      <c r="U123" s="165"/>
      <c r="V123" s="166"/>
      <c r="W123" s="17"/>
      <c r="X123" s="157" t="s">
        <v>17</v>
      </c>
      <c r="Y123" s="157"/>
      <c r="Z123" s="157"/>
      <c r="AA123" s="157"/>
      <c r="AB123" s="157"/>
      <c r="AC123" s="43"/>
      <c r="AD123" s="157" t="s">
        <v>18</v>
      </c>
      <c r="AE123" s="157"/>
      <c r="AF123" s="157"/>
      <c r="AG123" s="43"/>
      <c r="AH123" s="157" t="s">
        <v>4</v>
      </c>
      <c r="AI123" s="157"/>
      <c r="AJ123" s="24"/>
    </row>
    <row r="124" spans="1:36" ht="2.4500000000000002" customHeight="1" x14ac:dyDescent="0.25">
      <c r="B124" s="9"/>
      <c r="C124" s="165"/>
      <c r="D124" s="16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10"/>
      <c r="T124" s="9"/>
      <c r="U124" s="165"/>
      <c r="V124" s="166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10"/>
    </row>
    <row r="125" spans="1:36" ht="12.95" customHeight="1" x14ac:dyDescent="0.25">
      <c r="B125" s="9"/>
      <c r="C125" s="165"/>
      <c r="D125" s="166"/>
      <c r="E125" s="5"/>
      <c r="F125" s="158" t="str">
        <f>IF(VLOOKUP(A117,'BD InterCOABQ '!$A:P,11,FALSE)="","",VLOOKUP(A117,'BD InterCOABQ '!$A:P,11,FALSE))</f>
        <v/>
      </c>
      <c r="G125" s="159"/>
      <c r="H125" s="159"/>
      <c r="I125" s="159"/>
      <c r="J125" s="159"/>
      <c r="K125" s="159"/>
      <c r="L125" s="160"/>
      <c r="M125" s="29"/>
      <c r="N125" s="161" t="str">
        <f>IF(VLOOKUP(A117,'BD InterCOABQ '!$A:P,10,FALSE)="","",VLOOKUP(A117,'BD InterCOABQ '!$A:P,10,FALSE))</f>
        <v/>
      </c>
      <c r="O125" s="161"/>
      <c r="P125" s="161"/>
      <c r="Q125" s="161"/>
      <c r="R125" s="10"/>
      <c r="T125" s="9"/>
      <c r="U125" s="165"/>
      <c r="V125" s="166"/>
      <c r="W125" s="5"/>
      <c r="X125" s="158" t="str">
        <f>IF(VLOOKUP(S117,'BD InterCOABQ '!$A:AH,11,FALSE)="","",VLOOKUP(S117,'BD InterCOABQ '!$A:AH,11,FALSE))</f>
        <v/>
      </c>
      <c r="Y125" s="159"/>
      <c r="Z125" s="159"/>
      <c r="AA125" s="159"/>
      <c r="AB125" s="159"/>
      <c r="AC125" s="159"/>
      <c r="AD125" s="160"/>
      <c r="AE125" s="29"/>
      <c r="AF125" s="161" t="str">
        <f>IF(VLOOKUP(S117,'BD InterCOABQ '!$A:AH,10,FALSE)="","",VLOOKUP(S117,'BD InterCOABQ '!$A:AH,10,FALSE))</f>
        <v/>
      </c>
      <c r="AG125" s="161"/>
      <c r="AH125" s="161"/>
      <c r="AI125" s="161"/>
      <c r="AJ125" s="10"/>
    </row>
    <row r="126" spans="1:36" ht="0.95" customHeight="1" x14ac:dyDescent="0.25">
      <c r="B126" s="9"/>
      <c r="C126" s="165"/>
      <c r="D126" s="166"/>
      <c r="E126" s="5"/>
      <c r="F126" s="5"/>
      <c r="G126" s="5"/>
      <c r="H126" s="5"/>
      <c r="I126" s="5"/>
      <c r="J126" s="5"/>
      <c r="K126" s="5"/>
      <c r="L126" s="4"/>
      <c r="M126" s="4"/>
      <c r="N126" s="4"/>
      <c r="O126" s="4"/>
      <c r="P126" s="4"/>
      <c r="Q126" s="4"/>
      <c r="R126" s="10"/>
      <c r="T126" s="9"/>
      <c r="U126" s="165"/>
      <c r="V126" s="166"/>
      <c r="W126" s="5"/>
      <c r="X126" s="5"/>
      <c r="Y126" s="5"/>
      <c r="Z126" s="5"/>
      <c r="AA126" s="5"/>
      <c r="AB126" s="5"/>
      <c r="AC126" s="5"/>
      <c r="AD126" s="4"/>
      <c r="AE126" s="4"/>
      <c r="AF126" s="4"/>
      <c r="AG126" s="4"/>
      <c r="AH126" s="4"/>
      <c r="AI126" s="4"/>
      <c r="AJ126" s="10"/>
    </row>
    <row r="127" spans="1:36" s="3" customFormat="1" ht="6.6" customHeight="1" x14ac:dyDescent="0.2">
      <c r="A127" s="57"/>
      <c r="B127" s="11"/>
      <c r="C127" s="165"/>
      <c r="D127" s="166"/>
      <c r="E127" s="12"/>
      <c r="F127" s="157" t="s">
        <v>0</v>
      </c>
      <c r="G127" s="157"/>
      <c r="H127" s="157"/>
      <c r="I127" s="157"/>
      <c r="J127" s="157"/>
      <c r="K127" s="157"/>
      <c r="L127" s="157"/>
      <c r="M127" s="28"/>
      <c r="N127" s="157" t="s">
        <v>9</v>
      </c>
      <c r="O127" s="157"/>
      <c r="P127" s="157"/>
      <c r="Q127" s="157"/>
      <c r="R127" s="13"/>
      <c r="S127" s="54"/>
      <c r="T127" s="11"/>
      <c r="U127" s="165"/>
      <c r="V127" s="166"/>
      <c r="W127" s="12"/>
      <c r="X127" s="157" t="s">
        <v>0</v>
      </c>
      <c r="Y127" s="157"/>
      <c r="Z127" s="157"/>
      <c r="AA127" s="157"/>
      <c r="AB127" s="157"/>
      <c r="AC127" s="157"/>
      <c r="AD127" s="157"/>
      <c r="AE127" s="28"/>
      <c r="AF127" s="157" t="s">
        <v>9</v>
      </c>
      <c r="AG127" s="157"/>
      <c r="AH127" s="157"/>
      <c r="AI127" s="157"/>
      <c r="AJ127" s="13"/>
    </row>
    <row r="128" spans="1:36" ht="0.95" customHeight="1" x14ac:dyDescent="0.25">
      <c r="B128" s="9"/>
      <c r="C128" s="165"/>
      <c r="D128" s="166"/>
      <c r="E128" s="5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10"/>
      <c r="T128" s="9"/>
      <c r="U128" s="165"/>
      <c r="V128" s="166"/>
      <c r="W128" s="5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10"/>
    </row>
    <row r="129" spans="1:36" ht="12.6" customHeight="1" x14ac:dyDescent="0.25">
      <c r="B129" s="9"/>
      <c r="C129" s="165"/>
      <c r="D129" s="166"/>
      <c r="E129" s="5"/>
      <c r="F129" s="181" t="str">
        <f>IF(VLOOKUP(A117,'BD InterCOABQ '!$A:P,14,FALSE)="","",VLOOKUP(A117,'BD InterCOABQ '!$A:P,14,FALSE))</f>
        <v/>
      </c>
      <c r="G129" s="181"/>
      <c r="H129" s="181"/>
      <c r="I129" s="181"/>
      <c r="J129" s="181"/>
      <c r="K129" s="5"/>
      <c r="L129" s="181" t="str">
        <f>IF(VLOOKUP(A117,'BD InterCOABQ '!$A:P,13,FALSE)="","",VLOOKUP(A117,'BD InterCOABQ '!$A:P,13,FALSE))</f>
        <v/>
      </c>
      <c r="M129" s="181"/>
      <c r="N129" s="181"/>
      <c r="O129" s="4"/>
      <c r="P129" s="181" t="str">
        <f>IF(VLOOKUP(A117,'BD InterCOABQ '!$A:P,15,FALSE)="","",VLOOKUP(A117,'BD InterCOABQ '!$A:P,15,FALSE))</f>
        <v/>
      </c>
      <c r="Q129" s="181"/>
      <c r="R129" s="10"/>
      <c r="T129" s="9"/>
      <c r="U129" s="165"/>
      <c r="V129" s="166"/>
      <c r="W129" s="5"/>
      <c r="X129" s="181" t="str">
        <f>IF(VLOOKUP(S117,'BD InterCOABQ '!$A:AH,14,FALSE)="","",VLOOKUP(S117,'BD InterCOABQ '!$A:AH,14,FALSE))</f>
        <v/>
      </c>
      <c r="Y129" s="181"/>
      <c r="Z129" s="181"/>
      <c r="AA129" s="181"/>
      <c r="AB129" s="181"/>
      <c r="AC129" s="5"/>
      <c r="AD129" s="181" t="str">
        <f>IF(VLOOKUP(S117,'BD InterCOABQ '!$A:AH,13,FALSE)="","",VLOOKUP(S117,'BD InterCOABQ '!$A:AH,13,FALSE))</f>
        <v/>
      </c>
      <c r="AE129" s="181"/>
      <c r="AF129" s="181"/>
      <c r="AG129" s="4"/>
      <c r="AH129" s="181" t="str">
        <f>IF(VLOOKUP(S117,'BD InterCOABQ '!$A:AH,15,FALSE)="","",VLOOKUP(S117,'BD InterCOABQ '!$A:AH,15,FALSE))</f>
        <v/>
      </c>
      <c r="AI129" s="181"/>
      <c r="AJ129" s="10"/>
    </row>
    <row r="130" spans="1:36" ht="1.5" customHeight="1" x14ac:dyDescent="0.25">
      <c r="B130" s="9"/>
      <c r="C130" s="165"/>
      <c r="D130" s="166"/>
      <c r="E130" s="5"/>
      <c r="F130" s="4"/>
      <c r="G130" s="4"/>
      <c r="H130" s="4"/>
      <c r="I130" s="5"/>
      <c r="J130" s="5"/>
      <c r="K130" s="5"/>
      <c r="L130" s="4"/>
      <c r="M130" s="4"/>
      <c r="N130" s="4"/>
      <c r="O130" s="4"/>
      <c r="P130" s="4"/>
      <c r="Q130" s="4"/>
      <c r="R130" s="10"/>
      <c r="T130" s="9"/>
      <c r="U130" s="165"/>
      <c r="V130" s="166"/>
      <c r="W130" s="5"/>
      <c r="X130" s="4"/>
      <c r="Y130" s="4"/>
      <c r="Z130" s="4"/>
      <c r="AA130" s="5"/>
      <c r="AB130" s="5"/>
      <c r="AC130" s="5"/>
      <c r="AD130" s="4"/>
      <c r="AE130" s="4"/>
      <c r="AF130" s="4"/>
      <c r="AG130" s="4"/>
      <c r="AH130" s="4"/>
      <c r="AI130" s="4"/>
      <c r="AJ130" s="10"/>
    </row>
    <row r="131" spans="1:36" s="21" customFormat="1" ht="6.6" customHeight="1" x14ac:dyDescent="0.25">
      <c r="A131" s="61"/>
      <c r="B131" s="25"/>
      <c r="C131" s="165"/>
      <c r="D131" s="166"/>
      <c r="E131" s="22"/>
      <c r="F131" s="157" t="s">
        <v>89</v>
      </c>
      <c r="G131" s="157"/>
      <c r="H131" s="157"/>
      <c r="I131" s="157"/>
      <c r="J131" s="157"/>
      <c r="K131" s="43"/>
      <c r="L131" s="157" t="s">
        <v>19</v>
      </c>
      <c r="M131" s="157"/>
      <c r="N131" s="157"/>
      <c r="O131" s="43"/>
      <c r="P131" s="157" t="s">
        <v>10</v>
      </c>
      <c r="Q131" s="157"/>
      <c r="R131" s="26"/>
      <c r="S131" s="56"/>
      <c r="T131" s="25"/>
      <c r="U131" s="165"/>
      <c r="V131" s="166"/>
      <c r="W131" s="22"/>
      <c r="X131" s="157" t="s">
        <v>89</v>
      </c>
      <c r="Y131" s="157"/>
      <c r="Z131" s="157"/>
      <c r="AA131" s="157"/>
      <c r="AB131" s="157"/>
      <c r="AC131" s="43"/>
      <c r="AD131" s="157" t="s">
        <v>19</v>
      </c>
      <c r="AE131" s="157"/>
      <c r="AF131" s="157"/>
      <c r="AG131" s="43"/>
      <c r="AH131" s="157" t="s">
        <v>10</v>
      </c>
      <c r="AI131" s="157"/>
      <c r="AJ131" s="26"/>
    </row>
    <row r="132" spans="1:36" ht="5.0999999999999996" customHeight="1" x14ac:dyDescent="0.25">
      <c r="B132" s="9"/>
      <c r="C132" s="165"/>
      <c r="D132" s="16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10"/>
      <c r="T132" s="9"/>
      <c r="U132" s="165"/>
      <c r="V132" s="166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10"/>
    </row>
    <row r="133" spans="1:36" ht="6.6" customHeight="1" x14ac:dyDescent="0.25">
      <c r="B133" s="9"/>
      <c r="C133" s="167"/>
      <c r="D133" s="168"/>
      <c r="E133" s="27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0"/>
      <c r="T133" s="9"/>
      <c r="U133" s="167"/>
      <c r="V133" s="168"/>
      <c r="W133" s="27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0"/>
    </row>
    <row r="134" spans="1:36" ht="0.95" customHeight="1" x14ac:dyDescent="0.25">
      <c r="B134" s="9"/>
      <c r="C134" s="4"/>
      <c r="D134" s="4"/>
      <c r="E134" s="27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0"/>
      <c r="T134" s="9"/>
      <c r="U134" s="4"/>
      <c r="V134" s="4"/>
      <c r="W134" s="27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0"/>
    </row>
    <row r="135" spans="1:36" ht="18" customHeight="1" x14ac:dyDescent="0.25">
      <c r="B135" s="9"/>
      <c r="C135" s="183" t="str">
        <f>IF(VLOOKUP(A117,'BD InterCOABQ '!$A:P,12,FALSE)="","",VLOOKUP(A117,'BD InterCOABQ '!$A:P,12,FALSE))</f>
        <v/>
      </c>
      <c r="D135" s="184"/>
      <c r="E135" s="4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0"/>
      <c r="T135" s="9"/>
      <c r="U135" s="183" t="str">
        <f>IF(VLOOKUP(S117,'BD InterCOABQ '!$A:AH,12,FALSE)="","",VLOOKUP(S117,'BD InterCOABQ '!$A:AH,12,FALSE))</f>
        <v/>
      </c>
      <c r="V135" s="184"/>
      <c r="W135" s="4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0"/>
    </row>
    <row r="136" spans="1:36" ht="5.45" customHeight="1" x14ac:dyDescent="0.25">
      <c r="B136" s="14"/>
      <c r="C136" s="185" t="s">
        <v>7</v>
      </c>
      <c r="D136" s="185"/>
      <c r="E136" s="15"/>
      <c r="F136" s="185" t="s">
        <v>20</v>
      </c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6"/>
      <c r="T136" s="14"/>
      <c r="U136" s="185" t="s">
        <v>7</v>
      </c>
      <c r="V136" s="185"/>
      <c r="W136" s="15"/>
      <c r="X136" s="185" t="s">
        <v>20</v>
      </c>
      <c r="Y136" s="185"/>
      <c r="Z136" s="185"/>
      <c r="AA136" s="185"/>
      <c r="AB136" s="185"/>
      <c r="AC136" s="185"/>
      <c r="AD136" s="185"/>
      <c r="AE136" s="185"/>
      <c r="AF136" s="185"/>
      <c r="AG136" s="185"/>
      <c r="AH136" s="185"/>
      <c r="AI136" s="185"/>
      <c r="AJ136" s="16"/>
    </row>
    <row r="137" spans="1:36" ht="9" customHeight="1" x14ac:dyDescent="0.25"/>
    <row r="138" spans="1:36" ht="9" customHeight="1" x14ac:dyDescent="0.25"/>
    <row r="139" spans="1:36" s="1" customFormat="1" ht="2.4500000000000002" customHeight="1" x14ac:dyDescent="0.25">
      <c r="A139" s="58"/>
      <c r="B139" s="6">
        <v>19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8"/>
      <c r="S139" s="52"/>
      <c r="T139" s="6">
        <v>20</v>
      </c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8"/>
    </row>
    <row r="140" spans="1:36" ht="13.5" customHeight="1" x14ac:dyDescent="0.25">
      <c r="A140" s="57" t="str">
        <f>13&amp;AL$1</f>
        <v>13VF</v>
      </c>
      <c r="B140" s="9"/>
      <c r="C140" s="5"/>
      <c r="D140" s="156" t="s">
        <v>108</v>
      </c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44"/>
      <c r="R140" s="10"/>
      <c r="S140" s="53" t="str">
        <f>14&amp;$AL$1</f>
        <v>14VF</v>
      </c>
      <c r="T140" s="9"/>
      <c r="U140" s="5"/>
      <c r="V140" s="156" t="s">
        <v>108</v>
      </c>
      <c r="W140" s="156"/>
      <c r="X140" s="156"/>
      <c r="Y140" s="156"/>
      <c r="Z140" s="156"/>
      <c r="AA140" s="156"/>
      <c r="AB140" s="156"/>
      <c r="AC140" s="156"/>
      <c r="AD140" s="156"/>
      <c r="AE140" s="156"/>
      <c r="AF140" s="156"/>
      <c r="AG140" s="156"/>
      <c r="AH140" s="156"/>
      <c r="AI140" s="44"/>
      <c r="AJ140" s="10"/>
    </row>
    <row r="141" spans="1:36" ht="9.9499999999999993" customHeight="1" x14ac:dyDescent="0.25">
      <c r="B141" s="9"/>
      <c r="D141" s="156" t="str">
        <f>$B$3</f>
        <v>Plantel 2 Amealco</v>
      </c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45"/>
      <c r="R141" s="10"/>
      <c r="T141" s="9"/>
      <c r="V141" s="156" t="str">
        <f>$B$3</f>
        <v>Plantel 2 Amealco</v>
      </c>
      <c r="W141" s="156"/>
      <c r="X141" s="156"/>
      <c r="Y141" s="156"/>
      <c r="Z141" s="156"/>
      <c r="AA141" s="156"/>
      <c r="AB141" s="156"/>
      <c r="AC141" s="156"/>
      <c r="AD141" s="156"/>
      <c r="AE141" s="156"/>
      <c r="AF141" s="156"/>
      <c r="AG141" s="156"/>
      <c r="AH141" s="156"/>
      <c r="AI141" s="45"/>
      <c r="AJ141" s="10"/>
    </row>
    <row r="142" spans="1:36" s="3" customFormat="1" ht="9.6" customHeight="1" x14ac:dyDescent="0.2">
      <c r="A142" s="57"/>
      <c r="B142" s="11"/>
      <c r="D142" s="162" t="str">
        <f>$B$4</f>
        <v>Voleibol de Sala Femenil</v>
      </c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46"/>
      <c r="R142" s="13"/>
      <c r="S142" s="54"/>
      <c r="T142" s="11"/>
      <c r="V142" s="162" t="str">
        <f>$B$4</f>
        <v>Voleibol de Sala Femenil</v>
      </c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46"/>
      <c r="AJ142" s="13"/>
    </row>
    <row r="143" spans="1:36" ht="2.1" customHeight="1" x14ac:dyDescent="0.25">
      <c r="B143" s="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0"/>
      <c r="T143" s="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0"/>
    </row>
    <row r="144" spans="1:36" ht="13.5" customHeight="1" x14ac:dyDescent="0.25">
      <c r="B144" s="9"/>
      <c r="C144" s="163"/>
      <c r="D144" s="164"/>
      <c r="E144" s="5"/>
      <c r="F144" s="169" t="str">
        <f>VLOOKUP(A140,'BD InterCOABQ '!$A:P,8,FALSE)&amp;" "&amp;VLOOKUP(A140,'BD InterCOABQ '!$A:P,9,FALSE)&amp;" "&amp;VLOOKUP(A140,'BD InterCOABQ '!$A:P,7,FALSE)</f>
        <v xml:space="preserve">  </v>
      </c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1"/>
      <c r="R144" s="10"/>
      <c r="T144" s="9"/>
      <c r="U144" s="163"/>
      <c r="V144" s="164"/>
      <c r="W144" s="5"/>
      <c r="X144" s="169" t="str">
        <f>VLOOKUP(S140,'BD InterCOABQ '!$A:AH,8,FALSE)&amp;" "&amp;VLOOKUP(S140,'BD InterCOABQ '!$A:AH,9,FALSE)&amp;" "&amp;VLOOKUP(S140,'BD InterCOABQ '!$A:AH,7,FALSE)</f>
        <v xml:space="preserve">  </v>
      </c>
      <c r="Y144" s="170"/>
      <c r="Z144" s="170"/>
      <c r="AA144" s="170"/>
      <c r="AB144" s="170"/>
      <c r="AC144" s="170"/>
      <c r="AD144" s="170"/>
      <c r="AE144" s="170"/>
      <c r="AF144" s="170"/>
      <c r="AG144" s="170"/>
      <c r="AH144" s="170"/>
      <c r="AI144" s="171"/>
      <c r="AJ144" s="10"/>
    </row>
    <row r="145" spans="1:38" ht="13.5" customHeight="1" x14ac:dyDescent="0.25">
      <c r="B145" s="9"/>
      <c r="C145" s="165"/>
      <c r="D145" s="166"/>
      <c r="E145" s="5"/>
      <c r="F145" s="172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4"/>
      <c r="R145" s="10"/>
      <c r="T145" s="9"/>
      <c r="U145" s="165"/>
      <c r="V145" s="166"/>
      <c r="W145" s="5"/>
      <c r="X145" s="172"/>
      <c r="Y145" s="173"/>
      <c r="Z145" s="173"/>
      <c r="AA145" s="173"/>
      <c r="AB145" s="173"/>
      <c r="AC145" s="173"/>
      <c r="AD145" s="173"/>
      <c r="AE145" s="173"/>
      <c r="AF145" s="173"/>
      <c r="AG145" s="173"/>
      <c r="AH145" s="173"/>
      <c r="AI145" s="174"/>
      <c r="AJ145" s="10"/>
    </row>
    <row r="146" spans="1:38" s="20" customFormat="1" ht="6.6" customHeight="1" x14ac:dyDescent="0.25">
      <c r="A146" s="60"/>
      <c r="B146" s="18"/>
      <c r="C146" s="165"/>
      <c r="D146" s="166"/>
      <c r="E146" s="17"/>
      <c r="F146" s="157" t="s">
        <v>17</v>
      </c>
      <c r="G146" s="157"/>
      <c r="H146" s="157"/>
      <c r="I146" s="157"/>
      <c r="J146" s="157"/>
      <c r="K146" s="43"/>
      <c r="L146" s="157" t="s">
        <v>18</v>
      </c>
      <c r="M146" s="157"/>
      <c r="N146" s="157"/>
      <c r="O146" s="43"/>
      <c r="P146" s="157" t="s">
        <v>4</v>
      </c>
      <c r="Q146" s="157"/>
      <c r="R146" s="24"/>
      <c r="S146" s="55"/>
      <c r="T146" s="18"/>
      <c r="U146" s="165"/>
      <c r="V146" s="166"/>
      <c r="W146" s="17"/>
      <c r="X146" s="157" t="s">
        <v>17</v>
      </c>
      <c r="Y146" s="157"/>
      <c r="Z146" s="157"/>
      <c r="AA146" s="157"/>
      <c r="AB146" s="157"/>
      <c r="AC146" s="43"/>
      <c r="AD146" s="157" t="s">
        <v>18</v>
      </c>
      <c r="AE146" s="157"/>
      <c r="AF146" s="157"/>
      <c r="AG146" s="43"/>
      <c r="AH146" s="157" t="s">
        <v>4</v>
      </c>
      <c r="AI146" s="157"/>
      <c r="AJ146" s="24"/>
    </row>
    <row r="147" spans="1:38" ht="2.4500000000000002" customHeight="1" x14ac:dyDescent="0.25">
      <c r="B147" s="9"/>
      <c r="C147" s="165"/>
      <c r="D147" s="16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10"/>
      <c r="T147" s="9"/>
      <c r="U147" s="165"/>
      <c r="V147" s="166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10"/>
    </row>
    <row r="148" spans="1:38" ht="12.95" customHeight="1" x14ac:dyDescent="0.25">
      <c r="B148" s="9"/>
      <c r="C148" s="165"/>
      <c r="D148" s="166"/>
      <c r="E148" s="5"/>
      <c r="F148" s="187" t="s">
        <v>90</v>
      </c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9"/>
      <c r="R148" s="10"/>
      <c r="T148" s="9"/>
      <c r="U148" s="165"/>
      <c r="V148" s="166"/>
      <c r="W148" s="5"/>
      <c r="X148" s="193" t="s">
        <v>109</v>
      </c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5"/>
      <c r="AJ148" s="10"/>
    </row>
    <row r="149" spans="1:38" ht="0.95" customHeight="1" x14ac:dyDescent="0.25">
      <c r="B149" s="9"/>
      <c r="C149" s="165"/>
      <c r="D149" s="166"/>
      <c r="E149" s="5"/>
      <c r="F149" s="5"/>
      <c r="G149" s="5"/>
      <c r="H149" s="5"/>
      <c r="I149" s="5"/>
      <c r="J149" s="5"/>
      <c r="K149" s="5"/>
      <c r="L149" s="4"/>
      <c r="M149" s="4"/>
      <c r="N149" s="4"/>
      <c r="O149" s="4"/>
      <c r="P149" s="4"/>
      <c r="Q149" s="4"/>
      <c r="R149" s="10"/>
      <c r="T149" s="9"/>
      <c r="U149" s="165"/>
      <c r="V149" s="166"/>
      <c r="W149" s="5"/>
      <c r="X149" s="5"/>
      <c r="Y149" s="5"/>
      <c r="Z149" s="5"/>
      <c r="AA149" s="5"/>
      <c r="AB149" s="5"/>
      <c r="AC149" s="5"/>
      <c r="AD149" s="4"/>
      <c r="AE149" s="4"/>
      <c r="AF149" s="4"/>
      <c r="AG149" s="4"/>
      <c r="AH149" s="4"/>
      <c r="AI149" s="4"/>
      <c r="AJ149" s="10"/>
    </row>
    <row r="150" spans="1:38" s="3" customFormat="1" ht="6.6" customHeight="1" x14ac:dyDescent="0.2">
      <c r="A150" s="57"/>
      <c r="B150" s="11"/>
      <c r="C150" s="165"/>
      <c r="D150" s="166"/>
      <c r="E150" s="12"/>
      <c r="F150" s="190" t="s">
        <v>91</v>
      </c>
      <c r="G150" s="190"/>
      <c r="H150" s="190"/>
      <c r="I150" s="190"/>
      <c r="J150" s="190"/>
      <c r="K150" s="190"/>
      <c r="L150" s="190"/>
      <c r="M150" s="190"/>
      <c r="N150" s="190"/>
      <c r="O150" s="190"/>
      <c r="P150" s="190"/>
      <c r="Q150" s="190"/>
      <c r="R150" s="13"/>
      <c r="S150" s="54"/>
      <c r="T150" s="11"/>
      <c r="U150" s="165"/>
      <c r="V150" s="166"/>
      <c r="W150" s="12"/>
      <c r="X150" s="190" t="s">
        <v>92</v>
      </c>
      <c r="Y150" s="190"/>
      <c r="Z150" s="190"/>
      <c r="AA150" s="190"/>
      <c r="AB150" s="190"/>
      <c r="AC150" s="190"/>
      <c r="AD150" s="190"/>
      <c r="AE150" s="190"/>
      <c r="AF150" s="190"/>
      <c r="AG150" s="190"/>
      <c r="AH150" s="190"/>
      <c r="AI150" s="190"/>
      <c r="AJ150" s="13"/>
    </row>
    <row r="151" spans="1:38" ht="0.95" customHeight="1" x14ac:dyDescent="0.25">
      <c r="B151" s="9"/>
      <c r="C151" s="165"/>
      <c r="D151" s="166"/>
      <c r="E151" s="5"/>
      <c r="F151" s="190"/>
      <c r="G151" s="190"/>
      <c r="H151" s="190"/>
      <c r="I151" s="190"/>
      <c r="J151" s="190"/>
      <c r="K151" s="190"/>
      <c r="L151" s="190"/>
      <c r="M151" s="190"/>
      <c r="N151" s="190"/>
      <c r="O151" s="190"/>
      <c r="P151" s="190"/>
      <c r="Q151" s="190"/>
      <c r="R151" s="10"/>
      <c r="T151" s="9"/>
      <c r="U151" s="165"/>
      <c r="V151" s="166"/>
      <c r="W151" s="5"/>
      <c r="X151" s="190"/>
      <c r="Y151" s="190"/>
      <c r="Z151" s="190"/>
      <c r="AA151" s="190"/>
      <c r="AB151" s="190"/>
      <c r="AC151" s="190"/>
      <c r="AD151" s="190"/>
      <c r="AE151" s="190"/>
      <c r="AF151" s="190"/>
      <c r="AG151" s="190"/>
      <c r="AH151" s="190"/>
      <c r="AI151" s="190"/>
      <c r="AJ151" s="10"/>
    </row>
    <row r="152" spans="1:38" ht="12.6" customHeight="1" x14ac:dyDescent="0.25">
      <c r="B152" s="9"/>
      <c r="C152" s="165"/>
      <c r="D152" s="166"/>
      <c r="E152" s="5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0"/>
      <c r="T152" s="9"/>
      <c r="U152" s="165"/>
      <c r="V152" s="166"/>
      <c r="W152" s="5"/>
      <c r="X152" s="190"/>
      <c r="Y152" s="190"/>
      <c r="Z152" s="190"/>
      <c r="AA152" s="190"/>
      <c r="AB152" s="190"/>
      <c r="AC152" s="190"/>
      <c r="AD152" s="190"/>
      <c r="AE152" s="190"/>
      <c r="AF152" s="190"/>
      <c r="AG152" s="190"/>
      <c r="AH152" s="190"/>
      <c r="AI152" s="190"/>
      <c r="AJ152" s="10"/>
    </row>
    <row r="153" spans="1:38" ht="1.5" customHeight="1" x14ac:dyDescent="0.25">
      <c r="B153" s="9"/>
      <c r="C153" s="165"/>
      <c r="D153" s="166"/>
      <c r="E153" s="5"/>
      <c r="F153" s="190"/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190"/>
      <c r="R153" s="10"/>
      <c r="T153" s="9"/>
      <c r="U153" s="165"/>
      <c r="V153" s="166"/>
      <c r="W153" s="5"/>
      <c r="X153" s="190"/>
      <c r="Y153" s="190"/>
      <c r="Z153" s="190"/>
      <c r="AA153" s="190"/>
      <c r="AB153" s="190"/>
      <c r="AC153" s="190"/>
      <c r="AD153" s="190"/>
      <c r="AE153" s="190"/>
      <c r="AF153" s="190"/>
      <c r="AG153" s="190"/>
      <c r="AH153" s="190"/>
      <c r="AI153" s="190"/>
      <c r="AJ153" s="10"/>
    </row>
    <row r="154" spans="1:38" s="21" customFormat="1" ht="6.6" customHeight="1" x14ac:dyDescent="0.25">
      <c r="A154" s="61"/>
      <c r="B154" s="25"/>
      <c r="C154" s="165"/>
      <c r="D154" s="166"/>
      <c r="E154" s="22"/>
      <c r="F154" s="190"/>
      <c r="G154" s="190"/>
      <c r="H154" s="190"/>
      <c r="I154" s="190"/>
      <c r="J154" s="190"/>
      <c r="K154" s="190"/>
      <c r="L154" s="190"/>
      <c r="M154" s="190"/>
      <c r="N154" s="190"/>
      <c r="O154" s="190"/>
      <c r="P154" s="190"/>
      <c r="Q154" s="190"/>
      <c r="R154" s="26"/>
      <c r="S154" s="56"/>
      <c r="T154" s="25"/>
      <c r="U154" s="165"/>
      <c r="V154" s="166"/>
      <c r="W154" s="22"/>
      <c r="X154" s="190"/>
      <c r="Y154" s="190"/>
      <c r="Z154" s="190"/>
      <c r="AA154" s="190"/>
      <c r="AB154" s="190"/>
      <c r="AC154" s="190"/>
      <c r="AD154" s="190"/>
      <c r="AE154" s="190"/>
      <c r="AF154" s="190"/>
      <c r="AG154" s="190"/>
      <c r="AH154" s="190"/>
      <c r="AI154" s="190"/>
      <c r="AJ154" s="26"/>
    </row>
    <row r="155" spans="1:38" ht="5.0999999999999996" customHeight="1" x14ac:dyDescent="0.25">
      <c r="B155" s="9"/>
      <c r="C155" s="165"/>
      <c r="D155" s="166"/>
      <c r="E155" s="5"/>
      <c r="F155" s="190"/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0"/>
      <c r="T155" s="9"/>
      <c r="U155" s="165"/>
      <c r="V155" s="166"/>
      <c r="W155" s="5"/>
      <c r="X155" s="190"/>
      <c r="Y155" s="190"/>
      <c r="Z155" s="190"/>
      <c r="AA155" s="190"/>
      <c r="AB155" s="190"/>
      <c r="AC155" s="190"/>
      <c r="AD155" s="190"/>
      <c r="AE155" s="190"/>
      <c r="AF155" s="190"/>
      <c r="AG155" s="190"/>
      <c r="AH155" s="190"/>
      <c r="AI155" s="190"/>
      <c r="AJ155" s="10"/>
    </row>
    <row r="156" spans="1:38" ht="6.6" customHeight="1" x14ac:dyDescent="0.25">
      <c r="B156" s="9"/>
      <c r="C156" s="167"/>
      <c r="D156" s="168"/>
      <c r="E156" s="27"/>
      <c r="F156" s="190"/>
      <c r="G156" s="190"/>
      <c r="H156" s="190"/>
      <c r="I156" s="190"/>
      <c r="J156" s="190"/>
      <c r="K156" s="190"/>
      <c r="L156" s="190"/>
      <c r="M156" s="190"/>
      <c r="N156" s="190"/>
      <c r="O156" s="190"/>
      <c r="P156" s="190"/>
      <c r="Q156" s="190"/>
      <c r="R156" s="10"/>
      <c r="T156" s="9"/>
      <c r="U156" s="167"/>
      <c r="V156" s="168"/>
      <c r="W156" s="27"/>
      <c r="X156" s="190"/>
      <c r="Y156" s="190"/>
      <c r="Z156" s="190"/>
      <c r="AA156" s="190"/>
      <c r="AB156" s="190"/>
      <c r="AC156" s="190"/>
      <c r="AD156" s="190"/>
      <c r="AE156" s="190"/>
      <c r="AF156" s="190"/>
      <c r="AG156" s="190"/>
      <c r="AH156" s="190"/>
      <c r="AI156" s="190"/>
      <c r="AJ156" s="10"/>
    </row>
    <row r="157" spans="1:38" ht="0.95" customHeight="1" x14ac:dyDescent="0.25">
      <c r="B157" s="9"/>
      <c r="C157" s="4"/>
      <c r="D157" s="4"/>
      <c r="E157" s="27"/>
      <c r="F157" s="190"/>
      <c r="G157" s="190"/>
      <c r="H157" s="190"/>
      <c r="I157" s="190"/>
      <c r="J157" s="190"/>
      <c r="K157" s="190"/>
      <c r="L157" s="190"/>
      <c r="M157" s="190"/>
      <c r="N157" s="190"/>
      <c r="O157" s="190"/>
      <c r="P157" s="190"/>
      <c r="Q157" s="190"/>
      <c r="R157" s="10"/>
      <c r="T157" s="9"/>
      <c r="U157" s="4"/>
      <c r="V157" s="4"/>
      <c r="W157" s="27"/>
      <c r="X157" s="190"/>
      <c r="Y157" s="190"/>
      <c r="Z157" s="190"/>
      <c r="AA157" s="190"/>
      <c r="AB157" s="190"/>
      <c r="AC157" s="190"/>
      <c r="AD157" s="190"/>
      <c r="AE157" s="190"/>
      <c r="AF157" s="190"/>
      <c r="AG157" s="190"/>
      <c r="AH157" s="190"/>
      <c r="AI157" s="190"/>
      <c r="AJ157" s="10"/>
    </row>
    <row r="158" spans="1:38" ht="18" customHeight="1" x14ac:dyDescent="0.25">
      <c r="B158" s="9"/>
      <c r="C158" s="186"/>
      <c r="D158" s="186"/>
      <c r="E158" s="42"/>
      <c r="F158" s="191"/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0"/>
      <c r="T158" s="9"/>
      <c r="U158" s="196"/>
      <c r="V158" s="196"/>
      <c r="W158" s="42"/>
      <c r="X158" s="191"/>
      <c r="Y158" s="191"/>
      <c r="Z158" s="191"/>
      <c r="AA158" s="191"/>
      <c r="AB158" s="191"/>
      <c r="AC158" s="191"/>
      <c r="AD158" s="191"/>
      <c r="AE158" s="191"/>
      <c r="AF158" s="191"/>
      <c r="AG158" s="191"/>
      <c r="AH158" s="191"/>
      <c r="AI158" s="191"/>
      <c r="AJ158" s="10"/>
    </row>
    <row r="159" spans="1:38" ht="5.45" customHeight="1" x14ac:dyDescent="0.25">
      <c r="B159" s="14"/>
      <c r="C159" s="185"/>
      <c r="D159" s="185"/>
      <c r="E159" s="1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  <c r="R159" s="16"/>
      <c r="T159" s="14"/>
      <c r="U159" s="185"/>
      <c r="V159" s="185"/>
      <c r="W159" s="15"/>
      <c r="X159" s="185" t="s">
        <v>20</v>
      </c>
      <c r="Y159" s="185"/>
      <c r="Z159" s="185"/>
      <c r="AA159" s="185"/>
      <c r="AB159" s="185"/>
      <c r="AC159" s="185"/>
      <c r="AD159" s="185"/>
      <c r="AE159" s="185"/>
      <c r="AF159" s="185"/>
      <c r="AG159" s="185"/>
      <c r="AH159" s="185"/>
      <c r="AI159" s="185"/>
      <c r="AJ159" s="16"/>
    </row>
    <row r="160" spans="1:38" s="57" customFormat="1" ht="2.4500000000000002" customHeight="1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/>
      <c r="S160" s="5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/>
      <c r="AK160"/>
      <c r="AL160"/>
    </row>
  </sheetData>
  <sheetProtection algorithmName="SHA-512" hashValue="NSbdlelQT2TmedKA+FnYx+cscmBANZpPfv0OA3PyYrIvOxc18oK4RakRwa5U73gQDlmgp3cAPeyFHPxHWItjAQ==" saltValue="pgwBV47Y/ilPiyggWqCu8g==" spinCount="100000" sheet="1" selectLockedCells="1"/>
  <mergeCells count="293">
    <mergeCell ref="C159:D159"/>
    <mergeCell ref="F159:Q159"/>
    <mergeCell ref="U159:V159"/>
    <mergeCell ref="X159:AI159"/>
    <mergeCell ref="F148:Q148"/>
    <mergeCell ref="X148:AI148"/>
    <mergeCell ref="F150:Q158"/>
    <mergeCell ref="X150:AI158"/>
    <mergeCell ref="C158:D158"/>
    <mergeCell ref="U158:V158"/>
    <mergeCell ref="C144:D156"/>
    <mergeCell ref="F144:Q145"/>
    <mergeCell ref="U144:V156"/>
    <mergeCell ref="X144:AI145"/>
    <mergeCell ref="F146:J146"/>
    <mergeCell ref="L146:N146"/>
    <mergeCell ref="P146:Q146"/>
    <mergeCell ref="X146:AB146"/>
    <mergeCell ref="AD146:AF146"/>
    <mergeCell ref="AH146:AI146"/>
    <mergeCell ref="D142:P142"/>
    <mergeCell ref="V142:AH142"/>
    <mergeCell ref="F133:Q135"/>
    <mergeCell ref="X133:AI135"/>
    <mergeCell ref="C135:D135"/>
    <mergeCell ref="U135:V135"/>
    <mergeCell ref="C136:D136"/>
    <mergeCell ref="F136:Q136"/>
    <mergeCell ref="U136:V136"/>
    <mergeCell ref="X136:AI136"/>
    <mergeCell ref="F129:J129"/>
    <mergeCell ref="L129:N129"/>
    <mergeCell ref="P129:Q129"/>
    <mergeCell ref="X129:AB129"/>
    <mergeCell ref="AD129:AF129"/>
    <mergeCell ref="AH129:AI129"/>
    <mergeCell ref="D140:P140"/>
    <mergeCell ref="V140:AH140"/>
    <mergeCell ref="D141:P141"/>
    <mergeCell ref="V141:AH141"/>
    <mergeCell ref="F125:L125"/>
    <mergeCell ref="N125:Q125"/>
    <mergeCell ref="X125:AD125"/>
    <mergeCell ref="AF125:AI125"/>
    <mergeCell ref="F127:L127"/>
    <mergeCell ref="N127:Q127"/>
    <mergeCell ref="X127:AD127"/>
    <mergeCell ref="AF127:AI127"/>
    <mergeCell ref="C121:D133"/>
    <mergeCell ref="F121:Q122"/>
    <mergeCell ref="U121:V133"/>
    <mergeCell ref="X121:AI122"/>
    <mergeCell ref="F123:J123"/>
    <mergeCell ref="L123:N123"/>
    <mergeCell ref="P123:Q123"/>
    <mergeCell ref="X123:AB123"/>
    <mergeCell ref="AD123:AF123"/>
    <mergeCell ref="AH123:AI123"/>
    <mergeCell ref="F131:J131"/>
    <mergeCell ref="L131:N131"/>
    <mergeCell ref="P131:Q131"/>
    <mergeCell ref="X131:AB131"/>
    <mergeCell ref="AD131:AF131"/>
    <mergeCell ref="AH131:AI131"/>
    <mergeCell ref="D119:P119"/>
    <mergeCell ref="V119:AH119"/>
    <mergeCell ref="F111:Q113"/>
    <mergeCell ref="X111:AI113"/>
    <mergeCell ref="C113:D113"/>
    <mergeCell ref="U113:V113"/>
    <mergeCell ref="C114:D114"/>
    <mergeCell ref="F114:Q114"/>
    <mergeCell ref="U114:V114"/>
    <mergeCell ref="X114:AI114"/>
    <mergeCell ref="F107:J107"/>
    <mergeCell ref="L107:N107"/>
    <mergeCell ref="P107:Q107"/>
    <mergeCell ref="X107:AB107"/>
    <mergeCell ref="AD107:AF107"/>
    <mergeCell ref="AH107:AI107"/>
    <mergeCell ref="D117:P117"/>
    <mergeCell ref="V117:AH117"/>
    <mergeCell ref="D118:P118"/>
    <mergeCell ref="V118:AH118"/>
    <mergeCell ref="F103:L103"/>
    <mergeCell ref="N103:Q103"/>
    <mergeCell ref="X103:AD103"/>
    <mergeCell ref="AF103:AI103"/>
    <mergeCell ref="F105:L105"/>
    <mergeCell ref="N105:Q105"/>
    <mergeCell ref="X105:AD105"/>
    <mergeCell ref="AF105:AI105"/>
    <mergeCell ref="C99:D111"/>
    <mergeCell ref="F99:Q100"/>
    <mergeCell ref="U99:V111"/>
    <mergeCell ref="X99:AI100"/>
    <mergeCell ref="F101:J101"/>
    <mergeCell ref="L101:N101"/>
    <mergeCell ref="P101:Q101"/>
    <mergeCell ref="X101:AB101"/>
    <mergeCell ref="AD101:AF101"/>
    <mergeCell ref="AH101:AI101"/>
    <mergeCell ref="F109:J109"/>
    <mergeCell ref="L109:N109"/>
    <mergeCell ref="P109:Q109"/>
    <mergeCell ref="X109:AB109"/>
    <mergeCell ref="AD109:AF109"/>
    <mergeCell ref="AH109:AI109"/>
    <mergeCell ref="D97:P97"/>
    <mergeCell ref="V97:AH97"/>
    <mergeCell ref="F89:Q91"/>
    <mergeCell ref="X89:AI91"/>
    <mergeCell ref="C91:D91"/>
    <mergeCell ref="U91:V91"/>
    <mergeCell ref="C92:D92"/>
    <mergeCell ref="F92:Q92"/>
    <mergeCell ref="U92:V92"/>
    <mergeCell ref="X92:AI92"/>
    <mergeCell ref="F85:J85"/>
    <mergeCell ref="L85:N85"/>
    <mergeCell ref="P85:Q85"/>
    <mergeCell ref="X85:AB85"/>
    <mergeCell ref="AD85:AF85"/>
    <mergeCell ref="AH85:AI85"/>
    <mergeCell ref="D95:P95"/>
    <mergeCell ref="V95:AH95"/>
    <mergeCell ref="D96:P96"/>
    <mergeCell ref="V96:AH96"/>
    <mergeCell ref="F81:L81"/>
    <mergeCell ref="N81:Q81"/>
    <mergeCell ref="X81:AD81"/>
    <mergeCell ref="AF81:AI81"/>
    <mergeCell ref="F83:L83"/>
    <mergeCell ref="N83:Q83"/>
    <mergeCell ref="X83:AD83"/>
    <mergeCell ref="AF83:AI83"/>
    <mergeCell ref="C77:D89"/>
    <mergeCell ref="F77:Q78"/>
    <mergeCell ref="U77:V89"/>
    <mergeCell ref="X77:AI78"/>
    <mergeCell ref="F79:J79"/>
    <mergeCell ref="L79:N79"/>
    <mergeCell ref="P79:Q79"/>
    <mergeCell ref="X79:AB79"/>
    <mergeCell ref="AD79:AF79"/>
    <mergeCell ref="AH79:AI79"/>
    <mergeCell ref="F87:J87"/>
    <mergeCell ref="L87:N87"/>
    <mergeCell ref="P87:Q87"/>
    <mergeCell ref="X87:AB87"/>
    <mergeCell ref="AD87:AF87"/>
    <mergeCell ref="AH87:AI87"/>
    <mergeCell ref="D75:P75"/>
    <mergeCell ref="V75:AH75"/>
    <mergeCell ref="F67:Q69"/>
    <mergeCell ref="X67:AI69"/>
    <mergeCell ref="C69:D69"/>
    <mergeCell ref="U69:V69"/>
    <mergeCell ref="C70:D70"/>
    <mergeCell ref="F70:Q70"/>
    <mergeCell ref="U70:V70"/>
    <mergeCell ref="X70:AI70"/>
    <mergeCell ref="F63:J63"/>
    <mergeCell ref="L63:N63"/>
    <mergeCell ref="P63:Q63"/>
    <mergeCell ref="X63:AB63"/>
    <mergeCell ref="AD63:AF63"/>
    <mergeCell ref="AH63:AI63"/>
    <mergeCell ref="D73:P73"/>
    <mergeCell ref="V73:AH73"/>
    <mergeCell ref="D74:P74"/>
    <mergeCell ref="V74:AH74"/>
    <mergeCell ref="F59:L59"/>
    <mergeCell ref="N59:Q59"/>
    <mergeCell ref="X59:AD59"/>
    <mergeCell ref="AF59:AI59"/>
    <mergeCell ref="F61:L61"/>
    <mergeCell ref="N61:Q61"/>
    <mergeCell ref="X61:AD61"/>
    <mergeCell ref="AF61:AI61"/>
    <mergeCell ref="C55:D67"/>
    <mergeCell ref="F55:Q56"/>
    <mergeCell ref="U55:V67"/>
    <mergeCell ref="X55:AI56"/>
    <mergeCell ref="F57:J57"/>
    <mergeCell ref="L57:N57"/>
    <mergeCell ref="P57:Q57"/>
    <mergeCell ref="X57:AB57"/>
    <mergeCell ref="AD57:AF57"/>
    <mergeCell ref="AH57:AI57"/>
    <mergeCell ref="F65:J65"/>
    <mergeCell ref="L65:N65"/>
    <mergeCell ref="P65:Q65"/>
    <mergeCell ref="X65:AB65"/>
    <mergeCell ref="AD65:AF65"/>
    <mergeCell ref="AH65:AI65"/>
    <mergeCell ref="D53:P53"/>
    <mergeCell ref="V53:AH53"/>
    <mergeCell ref="F45:Q47"/>
    <mergeCell ref="X45:AI47"/>
    <mergeCell ref="C47:D47"/>
    <mergeCell ref="U47:V47"/>
    <mergeCell ref="C48:D48"/>
    <mergeCell ref="F48:Q48"/>
    <mergeCell ref="U48:V48"/>
    <mergeCell ref="X48:AI48"/>
    <mergeCell ref="F41:J41"/>
    <mergeCell ref="L41:N41"/>
    <mergeCell ref="P41:Q41"/>
    <mergeCell ref="X41:AB41"/>
    <mergeCell ref="AD41:AF41"/>
    <mergeCell ref="AH41:AI41"/>
    <mergeCell ref="D51:P51"/>
    <mergeCell ref="V51:AH51"/>
    <mergeCell ref="D52:P52"/>
    <mergeCell ref="V52:AH52"/>
    <mergeCell ref="F37:L37"/>
    <mergeCell ref="N37:Q37"/>
    <mergeCell ref="X37:AD37"/>
    <mergeCell ref="AF37:AI37"/>
    <mergeCell ref="F39:L39"/>
    <mergeCell ref="N39:Q39"/>
    <mergeCell ref="X39:AD39"/>
    <mergeCell ref="AF39:AI39"/>
    <mergeCell ref="C33:D45"/>
    <mergeCell ref="F33:Q34"/>
    <mergeCell ref="U33:V45"/>
    <mergeCell ref="X33:AI34"/>
    <mergeCell ref="F35:J35"/>
    <mergeCell ref="L35:N35"/>
    <mergeCell ref="P35:Q35"/>
    <mergeCell ref="X35:AB35"/>
    <mergeCell ref="AD35:AF35"/>
    <mergeCell ref="AH35:AI35"/>
    <mergeCell ref="F43:J43"/>
    <mergeCell ref="L43:N43"/>
    <mergeCell ref="P43:Q43"/>
    <mergeCell ref="X43:AB43"/>
    <mergeCell ref="AD43:AF43"/>
    <mergeCell ref="AH43:AI43"/>
    <mergeCell ref="D31:P31"/>
    <mergeCell ref="V31:AH31"/>
    <mergeCell ref="F23:Q25"/>
    <mergeCell ref="X23:AI25"/>
    <mergeCell ref="C25:D25"/>
    <mergeCell ref="U25:V25"/>
    <mergeCell ref="C26:D26"/>
    <mergeCell ref="F26:Q26"/>
    <mergeCell ref="U26:V26"/>
    <mergeCell ref="X26:AI26"/>
    <mergeCell ref="F19:J19"/>
    <mergeCell ref="L19:N19"/>
    <mergeCell ref="P19:Q19"/>
    <mergeCell ref="X19:AB19"/>
    <mergeCell ref="AD19:AF19"/>
    <mergeCell ref="AH19:AI19"/>
    <mergeCell ref="D29:P29"/>
    <mergeCell ref="V29:AH29"/>
    <mergeCell ref="D30:P30"/>
    <mergeCell ref="V30:AH30"/>
    <mergeCell ref="F15:L15"/>
    <mergeCell ref="N15:Q15"/>
    <mergeCell ref="X15:AD15"/>
    <mergeCell ref="AF15:AI15"/>
    <mergeCell ref="D9:P9"/>
    <mergeCell ref="V9:AH9"/>
    <mergeCell ref="C11:D23"/>
    <mergeCell ref="F11:Q12"/>
    <mergeCell ref="U11:V23"/>
    <mergeCell ref="X11:AI12"/>
    <mergeCell ref="F13:J13"/>
    <mergeCell ref="L13:N13"/>
    <mergeCell ref="P13:Q13"/>
    <mergeCell ref="X13:AB13"/>
    <mergeCell ref="F21:J21"/>
    <mergeCell ref="L21:N21"/>
    <mergeCell ref="P21:Q21"/>
    <mergeCell ref="X21:AB21"/>
    <mergeCell ref="AD21:AF21"/>
    <mergeCell ref="AH21:AI21"/>
    <mergeCell ref="F17:L17"/>
    <mergeCell ref="N17:Q17"/>
    <mergeCell ref="X17:AD17"/>
    <mergeCell ref="AF17:AI17"/>
    <mergeCell ref="B2:AJ2"/>
    <mergeCell ref="B3:AJ3"/>
    <mergeCell ref="B4:AJ4"/>
    <mergeCell ref="D7:P7"/>
    <mergeCell ref="V7:AH7"/>
    <mergeCell ref="D8:P8"/>
    <mergeCell ref="V8:AH8"/>
    <mergeCell ref="AD13:AF13"/>
    <mergeCell ref="AH13:AI13"/>
  </mergeCells>
  <printOptions horizontalCentered="1"/>
  <pageMargins left="0.23622047244094491" right="0.23622047244094491" top="0.27" bottom="0.96" header="0.17" footer="0.51"/>
  <pageSetup orientation="portrait" r:id="rId1"/>
  <headerFooter>
    <oddFooter>&amp;L&amp;"-,Negrita"Nombre y Firma del Entrenador&amp;C&amp;"-,Negrita"Sello Plantel&amp;R&amp;"-,Negrita"Nombre  y Firma del Director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L50"/>
  <sheetViews>
    <sheetView showGridLines="0" showRowColHeaders="0" view="pageBreakPreview" zoomScale="150" zoomScaleNormal="110" zoomScaleSheetLayoutView="150" workbookViewId="0">
      <selection activeCell="B4" sqref="B4:AJ4"/>
    </sheetView>
  </sheetViews>
  <sheetFormatPr baseColWidth="10" defaultColWidth="0" defaultRowHeight="15" x14ac:dyDescent="0.25"/>
  <cols>
    <col min="1" max="1" width="0.7109375" style="57" customWidth="1"/>
    <col min="2" max="2" width="0.5703125" style="2" customWidth="1"/>
    <col min="3" max="3" width="8.85546875" style="2" customWidth="1"/>
    <col min="4" max="4" width="4.28515625" style="2" customWidth="1"/>
    <col min="5" max="5" width="0.42578125" style="2" customWidth="1"/>
    <col min="6" max="6" width="3.5703125" style="2" customWidth="1"/>
    <col min="7" max="7" width="0.42578125" style="2" customWidth="1"/>
    <col min="8" max="8" width="1.85546875" style="2" customWidth="1"/>
    <col min="9" max="9" width="0.7109375" style="2" customWidth="1"/>
    <col min="10" max="10" width="2.85546875" style="2" customWidth="1"/>
    <col min="11" max="11" width="0.28515625" style="2" customWidth="1"/>
    <col min="12" max="12" width="4.7109375" style="2" customWidth="1"/>
    <col min="13" max="13" width="0.28515625" style="2" customWidth="1"/>
    <col min="14" max="14" width="2.85546875" style="2" customWidth="1"/>
    <col min="15" max="15" width="0.42578125" style="2" customWidth="1"/>
    <col min="16" max="16" width="4" style="2" customWidth="1"/>
    <col min="17" max="17" width="5.42578125" style="2" customWidth="1"/>
    <col min="18" max="18" width="0.42578125" customWidth="1"/>
    <col min="19" max="19" width="3.85546875" style="52" customWidth="1"/>
    <col min="20" max="20" width="0.5703125" style="2" customWidth="1"/>
    <col min="21" max="21" width="8.85546875" style="2" customWidth="1"/>
    <col min="22" max="22" width="4.28515625" style="2" customWidth="1"/>
    <col min="23" max="23" width="0.42578125" style="2" customWidth="1"/>
    <col min="24" max="24" width="3.5703125" style="2" customWidth="1"/>
    <col min="25" max="25" width="0.42578125" style="2" customWidth="1"/>
    <col min="26" max="26" width="1.85546875" style="2" customWidth="1"/>
    <col min="27" max="27" width="0.7109375" style="2" customWidth="1"/>
    <col min="28" max="28" width="2.85546875" style="2" customWidth="1"/>
    <col min="29" max="29" width="0.28515625" style="2" customWidth="1"/>
    <col min="30" max="30" width="4.7109375" style="2" customWidth="1"/>
    <col min="31" max="31" width="0.28515625" style="2" customWidth="1"/>
    <col min="32" max="32" width="2.85546875" style="2" customWidth="1"/>
    <col min="33" max="33" width="0.42578125" style="2" customWidth="1"/>
    <col min="34" max="34" width="4" style="2" customWidth="1"/>
    <col min="35" max="35" width="5.42578125" style="2" customWidth="1"/>
    <col min="36" max="36" width="0.42578125" customWidth="1"/>
    <col min="37" max="37" width="0.5703125" customWidth="1"/>
    <col min="38" max="38" width="3.5703125" hidden="1" customWidth="1"/>
    <col min="39" max="16384" width="10.85546875" hidden="1"/>
  </cols>
  <sheetData>
    <row r="1" spans="1:38" ht="6.6" customHeight="1" x14ac:dyDescent="0.25">
      <c r="S1" s="50"/>
      <c r="AL1" t="s">
        <v>122</v>
      </c>
    </row>
    <row r="2" spans="1:38" ht="21.6" customHeight="1" x14ac:dyDescent="0.25">
      <c r="B2" s="153" t="s">
        <v>108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</row>
    <row r="3" spans="1:38" ht="15.6" customHeight="1" x14ac:dyDescent="0.25">
      <c r="B3" s="154" t="str">
        <f>'BD InterCOABQ '!C1</f>
        <v>Plantel 2 Amealco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</row>
    <row r="4" spans="1:38" ht="12.6" customHeight="1" x14ac:dyDescent="0.25">
      <c r="B4" s="192" t="s">
        <v>133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</row>
    <row r="5" spans="1:38" ht="6" customHeight="1" x14ac:dyDescent="0.25"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51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1:38" s="1" customFormat="1" ht="2.4500000000000002" customHeight="1" x14ac:dyDescent="0.25">
      <c r="A6" s="58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52"/>
      <c r="T6" s="6">
        <v>2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8"/>
    </row>
    <row r="7" spans="1:38" ht="13.5" customHeight="1" x14ac:dyDescent="0.25">
      <c r="A7" s="59" t="str">
        <f>1&amp;$AL$1</f>
        <v>1VPF</v>
      </c>
      <c r="B7" s="9"/>
      <c r="C7" s="5"/>
      <c r="D7" s="156" t="s">
        <v>108</v>
      </c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44"/>
      <c r="R7" s="10"/>
      <c r="S7" s="53" t="str">
        <f>2&amp;$AL$1</f>
        <v>2VPF</v>
      </c>
      <c r="T7" s="9"/>
      <c r="U7" s="5"/>
      <c r="V7" s="156" t="s">
        <v>108</v>
      </c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44"/>
      <c r="AJ7" s="10"/>
    </row>
    <row r="8" spans="1:38" ht="9.9499999999999993" customHeight="1" x14ac:dyDescent="0.25">
      <c r="B8" s="9"/>
      <c r="C8" s="5"/>
      <c r="D8" s="156" t="str">
        <f>$B$3</f>
        <v>Plantel 2 Amealco</v>
      </c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45"/>
      <c r="R8" s="10"/>
      <c r="T8" s="9"/>
      <c r="V8" s="156" t="str">
        <f>$B$3</f>
        <v>Plantel 2 Amealco</v>
      </c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45"/>
      <c r="AJ8" s="10"/>
    </row>
    <row r="9" spans="1:38" s="3" customFormat="1" ht="9.6" customHeight="1" x14ac:dyDescent="0.2">
      <c r="A9" s="57"/>
      <c r="B9" s="11"/>
      <c r="C9" s="12"/>
      <c r="D9" s="162" t="str">
        <f>$B$4</f>
        <v>Voleibol de Playa Femenil</v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46"/>
      <c r="R9" s="13"/>
      <c r="S9" s="54"/>
      <c r="T9" s="11"/>
      <c r="V9" s="162" t="str">
        <f>$B$4</f>
        <v>Voleibol de Playa Femenil</v>
      </c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46"/>
      <c r="AJ9" s="13"/>
    </row>
    <row r="10" spans="1:38" ht="2.1" customHeight="1" x14ac:dyDescent="0.25">
      <c r="B10" s="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0"/>
      <c r="T10" s="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0"/>
    </row>
    <row r="11" spans="1:38" ht="13.5" customHeight="1" x14ac:dyDescent="0.25">
      <c r="B11" s="9"/>
      <c r="C11" s="163"/>
      <c r="D11" s="164"/>
      <c r="E11" s="5"/>
      <c r="F11" s="169" t="str">
        <f>VLOOKUP(A7,'BD InterCOABQ '!$A:P,8,FALSE)&amp;" "&amp;VLOOKUP(A7,'BD InterCOABQ '!$A:P,9,FALSE)&amp;" "&amp;VLOOKUP(A7,'BD InterCOABQ '!$A:P,7,FALSE)</f>
        <v xml:space="preserve">  </v>
      </c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1"/>
      <c r="R11" s="10"/>
      <c r="T11" s="9"/>
      <c r="U11" s="175"/>
      <c r="V11" s="176"/>
      <c r="W11" s="5"/>
      <c r="X11" s="169" t="str">
        <f>VLOOKUP(S7,'BD InterCOABQ '!$A:AH,8,FALSE)&amp;" "&amp;VLOOKUP(S7,'BD InterCOABQ '!$A:AH,9,FALSE)&amp;" "&amp;VLOOKUP(S7,'BD InterCOABQ '!$A:AH,7,FALSE)</f>
        <v xml:space="preserve">  </v>
      </c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1"/>
      <c r="AJ11" s="10"/>
    </row>
    <row r="12" spans="1:38" ht="13.5" customHeight="1" x14ac:dyDescent="0.25">
      <c r="B12" s="9"/>
      <c r="C12" s="165"/>
      <c r="D12" s="166"/>
      <c r="E12" s="5"/>
      <c r="F12" s="172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4"/>
      <c r="R12" s="10"/>
      <c r="T12" s="9"/>
      <c r="U12" s="177"/>
      <c r="V12" s="178"/>
      <c r="W12" s="5"/>
      <c r="X12" s="172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4"/>
      <c r="AJ12" s="10"/>
    </row>
    <row r="13" spans="1:38" s="20" customFormat="1" ht="6.6" customHeight="1" x14ac:dyDescent="0.25">
      <c r="A13" s="60"/>
      <c r="B13" s="18"/>
      <c r="C13" s="165"/>
      <c r="D13" s="166"/>
      <c r="E13" s="17"/>
      <c r="F13" s="157" t="s">
        <v>17</v>
      </c>
      <c r="G13" s="157"/>
      <c r="H13" s="157"/>
      <c r="I13" s="157"/>
      <c r="J13" s="157"/>
      <c r="K13" s="43"/>
      <c r="L13" s="157" t="s">
        <v>18</v>
      </c>
      <c r="M13" s="157"/>
      <c r="N13" s="157"/>
      <c r="O13" s="43"/>
      <c r="P13" s="157" t="s">
        <v>4</v>
      </c>
      <c r="Q13" s="157"/>
      <c r="R13" s="24"/>
      <c r="S13" s="55"/>
      <c r="T13" s="18"/>
      <c r="U13" s="177"/>
      <c r="V13" s="178"/>
      <c r="W13" s="17"/>
      <c r="X13" s="157" t="s">
        <v>17</v>
      </c>
      <c r="Y13" s="157"/>
      <c r="Z13" s="157"/>
      <c r="AA13" s="157"/>
      <c r="AB13" s="157"/>
      <c r="AC13" s="43"/>
      <c r="AD13" s="157" t="s">
        <v>18</v>
      </c>
      <c r="AE13" s="157"/>
      <c r="AF13" s="157"/>
      <c r="AG13" s="43"/>
      <c r="AH13" s="157" t="s">
        <v>4</v>
      </c>
      <c r="AI13" s="157"/>
      <c r="AJ13" s="24"/>
    </row>
    <row r="14" spans="1:38" ht="2.4500000000000002" customHeight="1" x14ac:dyDescent="0.25">
      <c r="B14" s="9"/>
      <c r="C14" s="165"/>
      <c r="D14" s="16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0"/>
      <c r="T14" s="9"/>
      <c r="U14" s="177"/>
      <c r="V14" s="178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10"/>
    </row>
    <row r="15" spans="1:38" ht="12.95" customHeight="1" x14ac:dyDescent="0.25">
      <c r="B15" s="9"/>
      <c r="C15" s="165"/>
      <c r="D15" s="166"/>
      <c r="E15" s="5"/>
      <c r="F15" s="158" t="str">
        <f>IF(VLOOKUP(A7,'BD InterCOABQ '!$A:P,11,FALSE)="","",VLOOKUP(A7,'BD InterCOABQ '!$A:P,11,FALSE))</f>
        <v/>
      </c>
      <c r="G15" s="159"/>
      <c r="H15" s="159"/>
      <c r="I15" s="159"/>
      <c r="J15" s="159"/>
      <c r="K15" s="159"/>
      <c r="L15" s="160"/>
      <c r="M15" s="29"/>
      <c r="N15" s="161" t="str">
        <f>IF(VLOOKUP(A7,'BD InterCOABQ '!$A:P,10,FALSE)="","",VLOOKUP(A7,'BD InterCOABQ '!$A:P,10,FALSE))</f>
        <v/>
      </c>
      <c r="O15" s="161"/>
      <c r="P15" s="161"/>
      <c r="Q15" s="161"/>
      <c r="R15" s="10"/>
      <c r="T15" s="9"/>
      <c r="U15" s="177"/>
      <c r="V15" s="178"/>
      <c r="W15" s="5"/>
      <c r="X15" s="158" t="str">
        <f>IF(VLOOKUP(S7,'BD InterCOABQ '!$A:AH,11,FALSE)="","",VLOOKUP(S7,'BD InterCOABQ '!$A:AH,11,FALSE))</f>
        <v/>
      </c>
      <c r="Y15" s="159"/>
      <c r="Z15" s="159"/>
      <c r="AA15" s="159"/>
      <c r="AB15" s="159"/>
      <c r="AC15" s="159"/>
      <c r="AD15" s="160"/>
      <c r="AE15" s="29"/>
      <c r="AF15" s="161" t="str">
        <f>IF(VLOOKUP(S7,'BD InterCOABQ '!$A:AH,10,FALSE)="","",VLOOKUP(S7,'BD InterCOABQ '!$A:AH,10,FALSE))</f>
        <v/>
      </c>
      <c r="AG15" s="161"/>
      <c r="AH15" s="161"/>
      <c r="AI15" s="161"/>
      <c r="AJ15" s="10"/>
    </row>
    <row r="16" spans="1:38" ht="0.95" customHeight="1" x14ac:dyDescent="0.25">
      <c r="B16" s="9"/>
      <c r="C16" s="165"/>
      <c r="D16" s="166"/>
      <c r="E16" s="5"/>
      <c r="F16" s="5"/>
      <c r="G16" s="5"/>
      <c r="H16" s="5"/>
      <c r="I16" s="5"/>
      <c r="J16" s="5"/>
      <c r="K16" s="5"/>
      <c r="L16" s="4"/>
      <c r="M16" s="4"/>
      <c r="N16" s="4"/>
      <c r="O16" s="4"/>
      <c r="P16" s="4"/>
      <c r="Q16" s="4"/>
      <c r="R16" s="10"/>
      <c r="T16" s="9"/>
      <c r="U16" s="177"/>
      <c r="V16" s="178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10"/>
    </row>
    <row r="17" spans="1:36" s="3" customFormat="1" ht="6.6" customHeight="1" x14ac:dyDescent="0.2">
      <c r="A17" s="57"/>
      <c r="B17" s="11"/>
      <c r="C17" s="165"/>
      <c r="D17" s="166"/>
      <c r="E17" s="12"/>
      <c r="F17" s="157" t="s">
        <v>0</v>
      </c>
      <c r="G17" s="157"/>
      <c r="H17" s="157"/>
      <c r="I17" s="157"/>
      <c r="J17" s="157"/>
      <c r="K17" s="157"/>
      <c r="L17" s="157"/>
      <c r="M17" s="28"/>
      <c r="N17" s="157" t="s">
        <v>9</v>
      </c>
      <c r="O17" s="157"/>
      <c r="P17" s="157"/>
      <c r="Q17" s="157"/>
      <c r="R17" s="13"/>
      <c r="S17" s="54"/>
      <c r="T17" s="11"/>
      <c r="U17" s="177"/>
      <c r="V17" s="178"/>
      <c r="W17" s="12"/>
      <c r="X17" s="157" t="s">
        <v>0</v>
      </c>
      <c r="Y17" s="157"/>
      <c r="Z17" s="157"/>
      <c r="AA17" s="157"/>
      <c r="AB17" s="157"/>
      <c r="AC17" s="157"/>
      <c r="AD17" s="157"/>
      <c r="AE17" s="28"/>
      <c r="AF17" s="157" t="s">
        <v>9</v>
      </c>
      <c r="AG17" s="157"/>
      <c r="AH17" s="157"/>
      <c r="AI17" s="157"/>
      <c r="AJ17" s="13"/>
    </row>
    <row r="18" spans="1:36" ht="0.95" customHeight="1" x14ac:dyDescent="0.25">
      <c r="B18" s="9"/>
      <c r="C18" s="165"/>
      <c r="D18" s="166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0"/>
      <c r="T18" s="9"/>
      <c r="U18" s="177"/>
      <c r="V18" s="178"/>
      <c r="W18" s="5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0"/>
    </row>
    <row r="19" spans="1:36" ht="12.6" customHeight="1" x14ac:dyDescent="0.25">
      <c r="B19" s="9"/>
      <c r="C19" s="165"/>
      <c r="D19" s="166"/>
      <c r="E19" s="5"/>
      <c r="F19" s="181" t="str">
        <f>IF(VLOOKUP(A7,'BD InterCOABQ '!$A:P,14,FALSE)="","",VLOOKUP(A7,'BD InterCOABQ '!$A:P,14,FALSE))</f>
        <v/>
      </c>
      <c r="G19" s="181"/>
      <c r="H19" s="181"/>
      <c r="I19" s="181"/>
      <c r="J19" s="181"/>
      <c r="K19" s="5"/>
      <c r="L19" s="181" t="str">
        <f>IF(VLOOKUP(A7,'BD InterCOABQ '!$A:P,13,FALSE)="","",VLOOKUP(A7,'BD InterCOABQ '!$A:P,13,FALSE))</f>
        <v/>
      </c>
      <c r="M19" s="181"/>
      <c r="N19" s="181"/>
      <c r="O19" s="4"/>
      <c r="P19" s="181" t="str">
        <f>IF(VLOOKUP(A7,'BD InterCOABQ '!$A:P,15,FALSE)="","",VLOOKUP(A7,'BD InterCOABQ '!$A:P,15,FALSE))</f>
        <v/>
      </c>
      <c r="Q19" s="181"/>
      <c r="R19" s="10"/>
      <c r="T19" s="9"/>
      <c r="U19" s="177"/>
      <c r="V19" s="178"/>
      <c r="W19" s="5"/>
      <c r="X19" s="181" t="str">
        <f>IF(VLOOKUP(S7,'BD InterCOABQ '!$A:AH,14,FALSE)="","",VLOOKUP(S7,'BD InterCOABQ '!$A:AH,14,FALSE))</f>
        <v/>
      </c>
      <c r="Y19" s="181"/>
      <c r="Z19" s="181"/>
      <c r="AA19" s="181"/>
      <c r="AB19" s="181"/>
      <c r="AC19" s="5"/>
      <c r="AD19" s="181" t="str">
        <f>IF(VLOOKUP(S7,'BD InterCOABQ '!$A:AH,13,FALSE)="","",VLOOKUP(S7,'BD InterCOABQ '!$A:AH,13,FALSE))</f>
        <v/>
      </c>
      <c r="AE19" s="181"/>
      <c r="AF19" s="181"/>
      <c r="AG19" s="4"/>
      <c r="AH19" s="181" t="str">
        <f>IF(VLOOKUP(S7,'BD InterCOABQ '!$A:AH,15,FALSE)="","",VLOOKUP(S7,'BD InterCOABQ '!$A:AH,15,FALSE))</f>
        <v/>
      </c>
      <c r="AI19" s="181"/>
      <c r="AJ19" s="10"/>
    </row>
    <row r="20" spans="1:36" ht="1.5" customHeight="1" x14ac:dyDescent="0.25">
      <c r="B20" s="9"/>
      <c r="C20" s="165"/>
      <c r="D20" s="166"/>
      <c r="E20" s="5"/>
      <c r="F20" s="4"/>
      <c r="G20" s="4"/>
      <c r="H20" s="4"/>
      <c r="I20" s="5"/>
      <c r="J20" s="5"/>
      <c r="K20" s="5"/>
      <c r="L20" s="4"/>
      <c r="M20" s="4"/>
      <c r="N20" s="4"/>
      <c r="O20" s="4"/>
      <c r="P20" s="4"/>
      <c r="Q20" s="4"/>
      <c r="R20" s="10"/>
      <c r="T20" s="9"/>
      <c r="U20" s="177"/>
      <c r="V20" s="178"/>
      <c r="W20" s="5"/>
      <c r="X20" s="4"/>
      <c r="Y20" s="4"/>
      <c r="Z20" s="4"/>
      <c r="AA20" s="5"/>
      <c r="AB20" s="5"/>
      <c r="AC20" s="5"/>
      <c r="AD20" s="4"/>
      <c r="AE20" s="4"/>
      <c r="AF20" s="4"/>
      <c r="AG20" s="4"/>
      <c r="AH20" s="4"/>
      <c r="AI20" s="4"/>
      <c r="AJ20" s="10"/>
    </row>
    <row r="21" spans="1:36" s="21" customFormat="1" ht="6.6" customHeight="1" x14ac:dyDescent="0.25">
      <c r="A21" s="61"/>
      <c r="B21" s="25"/>
      <c r="C21" s="165"/>
      <c r="D21" s="166"/>
      <c r="E21" s="22"/>
      <c r="F21" s="157" t="s">
        <v>89</v>
      </c>
      <c r="G21" s="157"/>
      <c r="H21" s="157"/>
      <c r="I21" s="157"/>
      <c r="J21" s="157"/>
      <c r="K21" s="43"/>
      <c r="L21" s="157" t="s">
        <v>19</v>
      </c>
      <c r="M21" s="157"/>
      <c r="N21" s="157"/>
      <c r="O21" s="43"/>
      <c r="P21" s="157" t="s">
        <v>10</v>
      </c>
      <c r="Q21" s="157"/>
      <c r="R21" s="26"/>
      <c r="S21" s="56"/>
      <c r="T21" s="25"/>
      <c r="U21" s="177"/>
      <c r="V21" s="178"/>
      <c r="W21" s="22"/>
      <c r="X21" s="157" t="s">
        <v>89</v>
      </c>
      <c r="Y21" s="157"/>
      <c r="Z21" s="157"/>
      <c r="AA21" s="157"/>
      <c r="AB21" s="157"/>
      <c r="AC21" s="43"/>
      <c r="AD21" s="157" t="s">
        <v>19</v>
      </c>
      <c r="AE21" s="157"/>
      <c r="AF21" s="157"/>
      <c r="AG21" s="43"/>
      <c r="AH21" s="157" t="s">
        <v>10</v>
      </c>
      <c r="AI21" s="157"/>
      <c r="AJ21" s="26"/>
    </row>
    <row r="22" spans="1:36" ht="5.0999999999999996" customHeight="1" x14ac:dyDescent="0.25">
      <c r="B22" s="9"/>
      <c r="C22" s="165"/>
      <c r="D22" s="166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0"/>
      <c r="T22" s="9"/>
      <c r="U22" s="177"/>
      <c r="V22" s="178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10"/>
    </row>
    <row r="23" spans="1:36" ht="6.6" customHeight="1" x14ac:dyDescent="0.25">
      <c r="B23" s="9"/>
      <c r="C23" s="167"/>
      <c r="D23" s="168"/>
      <c r="E23" s="27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0"/>
      <c r="T23" s="9"/>
      <c r="U23" s="179"/>
      <c r="V23" s="180"/>
      <c r="W23" s="27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0"/>
    </row>
    <row r="24" spans="1:36" ht="0.95" customHeight="1" x14ac:dyDescent="0.25">
      <c r="B24" s="9"/>
      <c r="C24" s="4"/>
      <c r="D24" s="4"/>
      <c r="E24" s="27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0"/>
      <c r="T24" s="9"/>
      <c r="U24" s="4"/>
      <c r="V24" s="4"/>
      <c r="W24" s="27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0"/>
    </row>
    <row r="25" spans="1:36" ht="18" customHeight="1" x14ac:dyDescent="0.25">
      <c r="B25" s="9"/>
      <c r="C25" s="183" t="str">
        <f>IF(VLOOKUP(A7,'BD InterCOABQ '!$A:P,12,FALSE)="","",VLOOKUP(A7,'BD InterCOABQ '!$A:P,12,FALSE))</f>
        <v/>
      </c>
      <c r="D25" s="184"/>
      <c r="E25" s="4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0"/>
      <c r="T25" s="9"/>
      <c r="U25" s="183" t="str">
        <f>IF(VLOOKUP(S7,'BD InterCOABQ '!$A:AH,12,FALSE)="","",VLOOKUP(S7,'BD InterCOABQ '!$A:AH,12,FALSE))</f>
        <v/>
      </c>
      <c r="V25" s="184"/>
      <c r="W25" s="4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0"/>
    </row>
    <row r="26" spans="1:36" ht="5.45" customHeight="1" x14ac:dyDescent="0.25">
      <c r="B26" s="14"/>
      <c r="C26" s="185" t="s">
        <v>7</v>
      </c>
      <c r="D26" s="185"/>
      <c r="E26" s="15"/>
      <c r="F26" s="185" t="s">
        <v>20</v>
      </c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6"/>
      <c r="T26" s="14"/>
      <c r="U26" s="185" t="s">
        <v>7</v>
      </c>
      <c r="V26" s="185"/>
      <c r="W26" s="15"/>
      <c r="X26" s="185" t="s">
        <v>20</v>
      </c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6"/>
    </row>
    <row r="27" spans="1:36" ht="9" customHeight="1" x14ac:dyDescent="0.25"/>
    <row r="28" spans="1:36" s="1" customFormat="1" ht="2.4500000000000002" customHeight="1" x14ac:dyDescent="0.25">
      <c r="A28" s="58"/>
      <c r="B28" s="6">
        <v>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  <c r="S28" s="52"/>
      <c r="T28" s="6">
        <v>19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8"/>
    </row>
    <row r="29" spans="1:36" ht="13.5" customHeight="1" x14ac:dyDescent="0.25">
      <c r="A29" s="57" t="str">
        <f>3&amp;AL$1</f>
        <v>3VPF</v>
      </c>
      <c r="B29" s="9"/>
      <c r="C29" s="5"/>
      <c r="D29" s="156" t="s">
        <v>108</v>
      </c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44"/>
      <c r="R29" s="10"/>
      <c r="S29" s="53" t="str">
        <f>4&amp;$AL$1</f>
        <v>4VPF</v>
      </c>
      <c r="T29" s="9"/>
      <c r="U29" s="5"/>
      <c r="V29" s="156" t="s">
        <v>108</v>
      </c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44"/>
      <c r="AJ29" s="10"/>
    </row>
    <row r="30" spans="1:36" ht="9.9499999999999993" customHeight="1" x14ac:dyDescent="0.25">
      <c r="B30" s="9"/>
      <c r="C30" s="5"/>
      <c r="D30" s="156" t="str">
        <f>$B$3</f>
        <v>Plantel 2 Amealco</v>
      </c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45"/>
      <c r="R30" s="10"/>
      <c r="T30" s="9"/>
      <c r="V30" s="156" t="str">
        <f>$B$3</f>
        <v>Plantel 2 Amealco</v>
      </c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45"/>
      <c r="AJ30" s="10"/>
    </row>
    <row r="31" spans="1:36" s="3" customFormat="1" ht="9.6" customHeight="1" x14ac:dyDescent="0.2">
      <c r="A31" s="57"/>
      <c r="B31" s="11"/>
      <c r="C31" s="12"/>
      <c r="D31" s="162" t="str">
        <f>$B$4</f>
        <v>Voleibol de Playa Femenil</v>
      </c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46"/>
      <c r="R31" s="13"/>
      <c r="S31" s="54"/>
      <c r="T31" s="11"/>
      <c r="V31" s="162" t="str">
        <f>$B$4</f>
        <v>Voleibol de Playa Femenil</v>
      </c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46"/>
      <c r="AJ31" s="13"/>
    </row>
    <row r="32" spans="1:36" ht="2.1" customHeight="1" x14ac:dyDescent="0.25">
      <c r="B32" s="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0"/>
      <c r="T32" s="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0"/>
    </row>
    <row r="33" spans="1:36" ht="13.5" customHeight="1" x14ac:dyDescent="0.25">
      <c r="B33" s="9"/>
      <c r="C33" s="163"/>
      <c r="D33" s="164"/>
      <c r="E33" s="5"/>
      <c r="F33" s="169" t="str">
        <f>VLOOKUP(A29,'BD InterCOABQ '!$A:P,8,FALSE)&amp;" "&amp;VLOOKUP(A29,'BD InterCOABQ '!$A:P,9,FALSE)&amp;" "&amp;VLOOKUP(A29,'BD InterCOABQ '!$A:P,7,FALSE)</f>
        <v xml:space="preserve">  </v>
      </c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1"/>
      <c r="R33" s="10"/>
      <c r="T33" s="9"/>
      <c r="U33" s="163"/>
      <c r="V33" s="164"/>
      <c r="W33" s="5"/>
      <c r="X33" s="169" t="str">
        <f>VLOOKUP(S29,'BD InterCOABQ '!$A:AH,8,FALSE)&amp;" "&amp;VLOOKUP(S29,'BD InterCOABQ '!$A:AH,9,FALSE)&amp;" "&amp;VLOOKUP(S29,'BD InterCOABQ '!$A:AH,7,FALSE)</f>
        <v xml:space="preserve">  </v>
      </c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1"/>
      <c r="AJ33" s="10"/>
    </row>
    <row r="34" spans="1:36" ht="13.5" customHeight="1" x14ac:dyDescent="0.25">
      <c r="B34" s="9"/>
      <c r="C34" s="165"/>
      <c r="D34" s="166"/>
      <c r="E34" s="5"/>
      <c r="F34" s="172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4"/>
      <c r="R34" s="10"/>
      <c r="T34" s="9"/>
      <c r="U34" s="165"/>
      <c r="V34" s="166"/>
      <c r="W34" s="5"/>
      <c r="X34" s="172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4"/>
      <c r="AJ34" s="10"/>
    </row>
    <row r="35" spans="1:36" s="20" customFormat="1" ht="6.6" customHeight="1" x14ac:dyDescent="0.25">
      <c r="A35" s="60"/>
      <c r="B35" s="18"/>
      <c r="C35" s="165"/>
      <c r="D35" s="166"/>
      <c r="E35" s="17"/>
      <c r="F35" s="157" t="s">
        <v>17</v>
      </c>
      <c r="G35" s="157"/>
      <c r="H35" s="157"/>
      <c r="I35" s="157"/>
      <c r="J35" s="157"/>
      <c r="K35" s="43"/>
      <c r="L35" s="157" t="s">
        <v>18</v>
      </c>
      <c r="M35" s="157"/>
      <c r="N35" s="157"/>
      <c r="O35" s="43"/>
      <c r="P35" s="157" t="s">
        <v>4</v>
      </c>
      <c r="Q35" s="157"/>
      <c r="R35" s="24"/>
      <c r="S35" s="55"/>
      <c r="T35" s="18"/>
      <c r="U35" s="165"/>
      <c r="V35" s="166"/>
      <c r="W35" s="17"/>
      <c r="X35" s="157" t="s">
        <v>17</v>
      </c>
      <c r="Y35" s="157"/>
      <c r="Z35" s="157"/>
      <c r="AA35" s="157"/>
      <c r="AB35" s="157"/>
      <c r="AC35" s="43"/>
      <c r="AD35" s="157" t="s">
        <v>18</v>
      </c>
      <c r="AE35" s="157"/>
      <c r="AF35" s="157"/>
      <c r="AG35" s="43"/>
      <c r="AH35" s="157" t="s">
        <v>4</v>
      </c>
      <c r="AI35" s="157"/>
      <c r="AJ35" s="24"/>
    </row>
    <row r="36" spans="1:36" ht="2.4500000000000002" customHeight="1" x14ac:dyDescent="0.25">
      <c r="B36" s="9"/>
      <c r="C36" s="165"/>
      <c r="D36" s="16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0"/>
      <c r="T36" s="9"/>
      <c r="U36" s="165"/>
      <c r="V36" s="166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10"/>
    </row>
    <row r="37" spans="1:36" ht="12.95" customHeight="1" x14ac:dyDescent="0.25">
      <c r="B37" s="9"/>
      <c r="C37" s="165"/>
      <c r="D37" s="166"/>
      <c r="E37" s="5"/>
      <c r="F37" s="158" t="str">
        <f>IF(VLOOKUP(A29,'BD InterCOABQ '!$A:P,11,FALSE)="","",VLOOKUP(A29,'BD InterCOABQ '!$A:P,11,FALSE))</f>
        <v/>
      </c>
      <c r="G37" s="159"/>
      <c r="H37" s="159"/>
      <c r="I37" s="159"/>
      <c r="J37" s="159"/>
      <c r="K37" s="159"/>
      <c r="L37" s="160"/>
      <c r="M37" s="29"/>
      <c r="N37" s="161" t="str">
        <f>IF(VLOOKUP(A29,'BD InterCOABQ '!$A:P,10,FALSE)="","",VLOOKUP(A29,'BD InterCOABQ '!$A:P,10,FALSE))</f>
        <v/>
      </c>
      <c r="O37" s="161"/>
      <c r="P37" s="161"/>
      <c r="Q37" s="161"/>
      <c r="R37" s="10"/>
      <c r="T37" s="9"/>
      <c r="U37" s="165"/>
      <c r="V37" s="166"/>
      <c r="W37" s="5"/>
      <c r="X37" s="187" t="s">
        <v>90</v>
      </c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9"/>
      <c r="AJ37" s="10"/>
    </row>
    <row r="38" spans="1:36" ht="0.95" customHeight="1" x14ac:dyDescent="0.25">
      <c r="B38" s="9"/>
      <c r="C38" s="165"/>
      <c r="D38" s="166"/>
      <c r="E38" s="5"/>
      <c r="F38" s="5"/>
      <c r="G38" s="5"/>
      <c r="H38" s="5"/>
      <c r="I38" s="5"/>
      <c r="J38" s="5"/>
      <c r="K38" s="5"/>
      <c r="L38" s="4"/>
      <c r="M38" s="4"/>
      <c r="N38" s="4"/>
      <c r="O38" s="4"/>
      <c r="P38" s="4"/>
      <c r="Q38" s="4"/>
      <c r="R38" s="10"/>
      <c r="T38" s="9"/>
      <c r="U38" s="165"/>
      <c r="V38" s="166"/>
      <c r="W38" s="5"/>
      <c r="X38" s="5"/>
      <c r="Y38" s="5"/>
      <c r="Z38" s="5"/>
      <c r="AA38" s="5"/>
      <c r="AB38" s="5"/>
      <c r="AC38" s="5"/>
      <c r="AD38" s="4"/>
      <c r="AE38" s="4"/>
      <c r="AF38" s="4"/>
      <c r="AG38" s="4"/>
      <c r="AH38" s="4"/>
      <c r="AI38" s="4"/>
      <c r="AJ38" s="10"/>
    </row>
    <row r="39" spans="1:36" s="3" customFormat="1" ht="6.6" customHeight="1" x14ac:dyDescent="0.2">
      <c r="A39" s="57"/>
      <c r="B39" s="11"/>
      <c r="C39" s="165"/>
      <c r="D39" s="166"/>
      <c r="E39" s="12"/>
      <c r="F39" s="157" t="s">
        <v>0</v>
      </c>
      <c r="G39" s="157"/>
      <c r="H39" s="157"/>
      <c r="I39" s="157"/>
      <c r="J39" s="157"/>
      <c r="K39" s="157"/>
      <c r="L39" s="157"/>
      <c r="M39" s="28"/>
      <c r="N39" s="157" t="s">
        <v>9</v>
      </c>
      <c r="O39" s="157"/>
      <c r="P39" s="157"/>
      <c r="Q39" s="157"/>
      <c r="R39" s="13"/>
      <c r="S39" s="54"/>
      <c r="T39" s="11"/>
      <c r="U39" s="165"/>
      <c r="V39" s="166"/>
      <c r="W39" s="12"/>
      <c r="X39" s="190" t="s">
        <v>91</v>
      </c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3"/>
    </row>
    <row r="40" spans="1:36" ht="0.95" customHeight="1" x14ac:dyDescent="0.25">
      <c r="B40" s="9"/>
      <c r="C40" s="165"/>
      <c r="D40" s="166"/>
      <c r="E40" s="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0"/>
      <c r="T40" s="9"/>
      <c r="U40" s="165"/>
      <c r="V40" s="166"/>
      <c r="W40" s="5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0"/>
    </row>
    <row r="41" spans="1:36" ht="12.6" customHeight="1" x14ac:dyDescent="0.25">
      <c r="B41" s="9"/>
      <c r="C41" s="165"/>
      <c r="D41" s="166"/>
      <c r="E41" s="5"/>
      <c r="F41" s="181" t="str">
        <f>IF(VLOOKUP(A29,'BD InterCOABQ '!$A:P,14,FALSE)="","",VLOOKUP(A29,'BD InterCOABQ '!$A:P,14,FALSE))</f>
        <v/>
      </c>
      <c r="G41" s="181"/>
      <c r="H41" s="181"/>
      <c r="I41" s="181"/>
      <c r="J41" s="181"/>
      <c r="K41" s="5"/>
      <c r="L41" s="181" t="str">
        <f>IF(VLOOKUP(A29,'BD InterCOABQ '!$A:P,13,FALSE)="","",VLOOKUP(A29,'BD InterCOABQ '!$A:P,13,FALSE))</f>
        <v/>
      </c>
      <c r="M41" s="181"/>
      <c r="N41" s="181"/>
      <c r="O41" s="4"/>
      <c r="P41" s="181" t="str">
        <f>IF(VLOOKUP(A29,'BD InterCOABQ '!$A:P,15,FALSE)="","",VLOOKUP(A29,'BD InterCOABQ '!$A:P,15,FALSE))</f>
        <v/>
      </c>
      <c r="Q41" s="181"/>
      <c r="R41" s="10"/>
      <c r="T41" s="9"/>
      <c r="U41" s="165"/>
      <c r="V41" s="166"/>
      <c r="W41" s="5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0"/>
    </row>
    <row r="42" spans="1:36" ht="1.5" customHeight="1" x14ac:dyDescent="0.25">
      <c r="B42" s="9"/>
      <c r="C42" s="165"/>
      <c r="D42" s="166"/>
      <c r="E42" s="5"/>
      <c r="F42" s="4"/>
      <c r="G42" s="4"/>
      <c r="H42" s="4"/>
      <c r="I42" s="5"/>
      <c r="J42" s="5"/>
      <c r="K42" s="5"/>
      <c r="L42" s="4"/>
      <c r="M42" s="4"/>
      <c r="N42" s="4"/>
      <c r="O42" s="4"/>
      <c r="P42" s="4"/>
      <c r="Q42" s="4"/>
      <c r="R42" s="10"/>
      <c r="T42" s="9"/>
      <c r="U42" s="165"/>
      <c r="V42" s="166"/>
      <c r="W42" s="5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0"/>
    </row>
    <row r="43" spans="1:36" s="21" customFormat="1" ht="6.6" customHeight="1" x14ac:dyDescent="0.25">
      <c r="A43" s="61"/>
      <c r="B43" s="25"/>
      <c r="C43" s="165"/>
      <c r="D43" s="166"/>
      <c r="E43" s="22"/>
      <c r="F43" s="157" t="s">
        <v>89</v>
      </c>
      <c r="G43" s="157"/>
      <c r="H43" s="157"/>
      <c r="I43" s="157"/>
      <c r="J43" s="157"/>
      <c r="K43" s="43"/>
      <c r="L43" s="157" t="s">
        <v>19</v>
      </c>
      <c r="M43" s="157"/>
      <c r="N43" s="157"/>
      <c r="O43" s="43"/>
      <c r="P43" s="157" t="s">
        <v>10</v>
      </c>
      <c r="Q43" s="157"/>
      <c r="R43" s="26"/>
      <c r="S43" s="56"/>
      <c r="T43" s="25"/>
      <c r="U43" s="165"/>
      <c r="V43" s="166"/>
      <c r="W43" s="22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26"/>
    </row>
    <row r="44" spans="1:36" ht="5.0999999999999996" customHeight="1" x14ac:dyDescent="0.25">
      <c r="B44" s="9"/>
      <c r="C44" s="165"/>
      <c r="D44" s="16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0"/>
      <c r="T44" s="9"/>
      <c r="U44" s="165"/>
      <c r="V44" s="166"/>
      <c r="W44" s="5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0"/>
    </row>
    <row r="45" spans="1:36" ht="6.6" customHeight="1" x14ac:dyDescent="0.25">
      <c r="B45" s="9"/>
      <c r="C45" s="167"/>
      <c r="D45" s="168"/>
      <c r="E45" s="27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0"/>
      <c r="T45" s="9"/>
      <c r="U45" s="167"/>
      <c r="V45" s="168"/>
      <c r="W45" s="27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0"/>
    </row>
    <row r="46" spans="1:36" ht="0.95" customHeight="1" x14ac:dyDescent="0.25">
      <c r="B46" s="9"/>
      <c r="C46" s="4"/>
      <c r="D46" s="4"/>
      <c r="E46" s="27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0"/>
      <c r="T46" s="9"/>
      <c r="U46" s="4"/>
      <c r="V46" s="4"/>
      <c r="W46" s="27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0"/>
    </row>
    <row r="47" spans="1:36" ht="18" customHeight="1" x14ac:dyDescent="0.25">
      <c r="B47" s="9"/>
      <c r="C47" s="183" t="str">
        <f>IF(VLOOKUP(A29,'BD InterCOABQ '!$A:P,12,FALSE)="","",VLOOKUP(A29,'BD InterCOABQ '!$A:P,12,FALSE))</f>
        <v/>
      </c>
      <c r="D47" s="184"/>
      <c r="E47" s="4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0"/>
      <c r="T47" s="9"/>
      <c r="U47" s="186"/>
      <c r="V47" s="186"/>
      <c r="W47" s="42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0"/>
    </row>
    <row r="48" spans="1:36" ht="5.45" customHeight="1" x14ac:dyDescent="0.25">
      <c r="B48" s="14"/>
      <c r="C48" s="185" t="s">
        <v>7</v>
      </c>
      <c r="D48" s="185"/>
      <c r="E48" s="15"/>
      <c r="F48" s="185" t="s">
        <v>20</v>
      </c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6"/>
      <c r="T48" s="14"/>
      <c r="U48" s="185"/>
      <c r="V48" s="185"/>
      <c r="W48" s="1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6"/>
    </row>
    <row r="49" spans="2:38" ht="9" customHeight="1" x14ac:dyDescent="0.25"/>
    <row r="50" spans="2:38" s="57" customFormat="1" ht="2.4500000000000002" customHeight="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/>
      <c r="S50" s="5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/>
      <c r="AK50"/>
      <c r="AL50"/>
    </row>
  </sheetData>
  <sheetProtection algorithmName="SHA-512" hashValue="EOuvez7HU4k1ePHC//MQ2q820qLQfK6yHCV3SfoltO8Tw0KVFJO5Zj5+1qMErIatqTkKU+YLVbswlsIid5fhPw==" saltValue="INW/wfC1uCVhRAj15WPv0g==" spinCount="100000" sheet="1" selectLockedCells="1"/>
  <mergeCells count="82">
    <mergeCell ref="X48:AI48"/>
    <mergeCell ref="L43:N43"/>
    <mergeCell ref="P43:Q43"/>
    <mergeCell ref="F45:Q47"/>
    <mergeCell ref="C47:D47"/>
    <mergeCell ref="U47:V47"/>
    <mergeCell ref="C48:D48"/>
    <mergeCell ref="F48:Q48"/>
    <mergeCell ref="U48:V48"/>
    <mergeCell ref="C33:D45"/>
    <mergeCell ref="F33:Q34"/>
    <mergeCell ref="AD35:AF35"/>
    <mergeCell ref="AH35:AI35"/>
    <mergeCell ref="F37:L37"/>
    <mergeCell ref="N37:Q37"/>
    <mergeCell ref="X37:AI37"/>
    <mergeCell ref="F39:L39"/>
    <mergeCell ref="N39:Q39"/>
    <mergeCell ref="X39:AI47"/>
    <mergeCell ref="F41:J41"/>
    <mergeCell ref="L41:N41"/>
    <mergeCell ref="P41:Q41"/>
    <mergeCell ref="F43:J43"/>
    <mergeCell ref="U33:V45"/>
    <mergeCell ref="X33:AI34"/>
    <mergeCell ref="F35:J35"/>
    <mergeCell ref="L35:N35"/>
    <mergeCell ref="P35:Q35"/>
    <mergeCell ref="X35:AB35"/>
    <mergeCell ref="D29:P29"/>
    <mergeCell ref="V29:AH29"/>
    <mergeCell ref="D30:P30"/>
    <mergeCell ref="V30:AH30"/>
    <mergeCell ref="D31:P31"/>
    <mergeCell ref="V31:AH31"/>
    <mergeCell ref="F23:Q25"/>
    <mergeCell ref="X23:AI25"/>
    <mergeCell ref="C25:D25"/>
    <mergeCell ref="U25:V25"/>
    <mergeCell ref="C26:D26"/>
    <mergeCell ref="F26:Q26"/>
    <mergeCell ref="U26:V26"/>
    <mergeCell ref="X26:AI26"/>
    <mergeCell ref="AH21:AI21"/>
    <mergeCell ref="F17:L17"/>
    <mergeCell ref="N17:Q17"/>
    <mergeCell ref="X17:AD17"/>
    <mergeCell ref="AF17:AI17"/>
    <mergeCell ref="F19:J19"/>
    <mergeCell ref="L19:N19"/>
    <mergeCell ref="P19:Q19"/>
    <mergeCell ref="X19:AB19"/>
    <mergeCell ref="AD19:AF19"/>
    <mergeCell ref="AH19:AI19"/>
    <mergeCell ref="F21:J21"/>
    <mergeCell ref="L21:N21"/>
    <mergeCell ref="P21:Q21"/>
    <mergeCell ref="X21:AB21"/>
    <mergeCell ref="AD21:AF21"/>
    <mergeCell ref="D9:P9"/>
    <mergeCell ref="V9:AH9"/>
    <mergeCell ref="C11:D23"/>
    <mergeCell ref="F11:Q12"/>
    <mergeCell ref="U11:V23"/>
    <mergeCell ref="X11:AI12"/>
    <mergeCell ref="F13:J13"/>
    <mergeCell ref="L13:N13"/>
    <mergeCell ref="P13:Q13"/>
    <mergeCell ref="X13:AB13"/>
    <mergeCell ref="AD13:AF13"/>
    <mergeCell ref="AH13:AI13"/>
    <mergeCell ref="F15:L15"/>
    <mergeCell ref="N15:Q15"/>
    <mergeCell ref="X15:AD15"/>
    <mergeCell ref="AF15:AI15"/>
    <mergeCell ref="D8:P8"/>
    <mergeCell ref="V8:AH8"/>
    <mergeCell ref="B2:AJ2"/>
    <mergeCell ref="B3:AJ3"/>
    <mergeCell ref="B4:AJ4"/>
    <mergeCell ref="D7:P7"/>
    <mergeCell ref="V7:AH7"/>
  </mergeCells>
  <printOptions horizontalCentered="1"/>
  <pageMargins left="0.23622047244094491" right="0.23622047244094491" top="0.27" bottom="0.96" header="0.17" footer="0.51"/>
  <pageSetup orientation="portrait" r:id="rId1"/>
  <headerFooter>
    <oddFooter>&amp;L&amp;"-,Negrita"Nombre y Firma del Entrenador&amp;C&amp;"-,Negrita"Sello Plantel&amp;R&amp;"-,Negrita"Nombre  y Firma del Director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173"/>
  <sheetViews>
    <sheetView showGridLines="0" showRowColHeaders="0" tabSelected="1" topLeftCell="G1" zoomScale="90" zoomScaleNormal="90" workbookViewId="0">
      <selection activeCell="N24" sqref="N24"/>
    </sheetView>
  </sheetViews>
  <sheetFormatPr baseColWidth="10" defaultColWidth="0" defaultRowHeight="16.5" zeroHeight="1" x14ac:dyDescent="0.3"/>
  <cols>
    <col min="1" max="1" width="7.85546875" style="33" hidden="1" customWidth="1"/>
    <col min="2" max="2" width="6.28515625" style="36" customWidth="1"/>
    <col min="3" max="3" width="11.140625" style="40" customWidth="1"/>
    <col min="4" max="4" width="18.5703125" style="36" bestFit="1" customWidth="1"/>
    <col min="5" max="5" width="9.42578125" style="36" customWidth="1"/>
    <col min="6" max="6" width="14.28515625" style="36" bestFit="1" customWidth="1"/>
    <col min="7" max="7" width="32.42578125" style="62" customWidth="1"/>
    <col min="8" max="8" width="18.85546875" style="62" customWidth="1"/>
    <col min="9" max="9" width="21.42578125" style="62" customWidth="1"/>
    <col min="10" max="10" width="12.85546875" style="33" customWidth="1"/>
    <col min="11" max="11" width="16.42578125" style="33" customWidth="1"/>
    <col min="12" max="12" width="15" style="33" customWidth="1"/>
    <col min="13" max="13" width="13.42578125" style="33" customWidth="1"/>
    <col min="14" max="14" width="11.7109375" style="33" customWidth="1"/>
    <col min="15" max="15" width="12.85546875" style="33" customWidth="1"/>
    <col min="16" max="16" width="11.5703125" style="34" customWidth="1"/>
    <col min="17" max="17" width="2.5703125" style="33" hidden="1" customWidth="1"/>
    <col min="18" max="36" width="0" style="33" hidden="1" customWidth="1"/>
    <col min="37" max="16384" width="10.85546875" style="33" hidden="1"/>
  </cols>
  <sheetData>
    <row r="1" spans="1:36" ht="20.25" x14ac:dyDescent="0.3">
      <c r="A1" s="49"/>
      <c r="B1" s="136"/>
      <c r="C1" s="197" t="s">
        <v>37</v>
      </c>
      <c r="D1" s="197"/>
      <c r="E1" s="197"/>
      <c r="F1" s="197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1:36" s="31" customFormat="1" ht="38.450000000000003" customHeight="1" thickBot="1" x14ac:dyDescent="0.25">
      <c r="A2" s="30" t="s">
        <v>1</v>
      </c>
      <c r="B2" s="77" t="s">
        <v>15</v>
      </c>
      <c r="C2" s="77" t="s">
        <v>2</v>
      </c>
      <c r="D2" s="77" t="s">
        <v>25</v>
      </c>
      <c r="E2" s="77" t="s">
        <v>3</v>
      </c>
      <c r="F2" s="77" t="s">
        <v>26</v>
      </c>
      <c r="G2" s="78" t="s">
        <v>4</v>
      </c>
      <c r="H2" s="78" t="s">
        <v>5</v>
      </c>
      <c r="I2" s="78" t="s">
        <v>6</v>
      </c>
      <c r="J2" s="77" t="s">
        <v>9</v>
      </c>
      <c r="K2" s="77" t="s">
        <v>0</v>
      </c>
      <c r="L2" s="77" t="s">
        <v>7</v>
      </c>
      <c r="M2" s="77" t="s">
        <v>8</v>
      </c>
      <c r="N2" s="77" t="s">
        <v>116</v>
      </c>
      <c r="O2" s="79" t="s">
        <v>10</v>
      </c>
      <c r="P2" s="80" t="s">
        <v>13</v>
      </c>
      <c r="R2" s="63"/>
    </row>
    <row r="3" spans="1:36" s="32" customFormat="1" ht="18.75" x14ac:dyDescent="0.3">
      <c r="A3" s="37" t="s">
        <v>134</v>
      </c>
      <c r="B3" s="81">
        <v>1</v>
      </c>
      <c r="C3" s="82" t="str">
        <f t="shared" ref="C3:C34" si="0">$C$1</f>
        <v>Plantel 2 Amealco</v>
      </c>
      <c r="D3" s="83" t="s">
        <v>113</v>
      </c>
      <c r="E3" s="84" t="s">
        <v>16</v>
      </c>
      <c r="F3" s="85" t="s">
        <v>22</v>
      </c>
      <c r="G3" s="86"/>
      <c r="H3" s="86"/>
      <c r="I3" s="86"/>
      <c r="J3" s="87"/>
      <c r="K3" s="87"/>
      <c r="L3" s="88"/>
      <c r="M3" s="87"/>
      <c r="N3" s="87"/>
      <c r="O3" s="87"/>
      <c r="P3" s="89"/>
      <c r="R3" s="33"/>
    </row>
    <row r="4" spans="1:36" s="32" customFormat="1" ht="18.75" x14ac:dyDescent="0.3">
      <c r="A4" s="37" t="s">
        <v>135</v>
      </c>
      <c r="B4" s="141">
        <v>2</v>
      </c>
      <c r="C4" s="142" t="str">
        <f t="shared" si="0"/>
        <v>Plantel 2 Amealco</v>
      </c>
      <c r="D4" s="143" t="s">
        <v>113</v>
      </c>
      <c r="E4" s="144" t="s">
        <v>16</v>
      </c>
      <c r="F4" s="145" t="s">
        <v>22</v>
      </c>
      <c r="G4" s="95"/>
      <c r="H4" s="95"/>
      <c r="I4" s="95"/>
      <c r="J4" s="96"/>
      <c r="K4" s="96"/>
      <c r="L4" s="97"/>
      <c r="M4" s="96"/>
      <c r="N4" s="96"/>
      <c r="O4" s="96"/>
      <c r="P4" s="98"/>
      <c r="Q4" s="131"/>
      <c r="R4" s="132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</row>
    <row r="5" spans="1:36" s="32" customFormat="1" ht="18.75" x14ac:dyDescent="0.3">
      <c r="A5" s="37" t="s">
        <v>136</v>
      </c>
      <c r="B5" s="90">
        <v>3</v>
      </c>
      <c r="C5" s="91" t="str">
        <f t="shared" si="0"/>
        <v>Plantel 2 Amealco</v>
      </c>
      <c r="D5" s="92" t="s">
        <v>113</v>
      </c>
      <c r="E5" s="93" t="s">
        <v>16</v>
      </c>
      <c r="F5" s="94" t="s">
        <v>22</v>
      </c>
      <c r="G5" s="95"/>
      <c r="H5" s="95"/>
      <c r="I5" s="95"/>
      <c r="J5" s="96"/>
      <c r="K5" s="96"/>
      <c r="L5" s="97"/>
      <c r="M5" s="96"/>
      <c r="N5" s="96"/>
      <c r="O5" s="96"/>
      <c r="P5" s="98"/>
      <c r="R5" s="33"/>
    </row>
    <row r="6" spans="1:36" s="32" customFormat="1" ht="19.5" thickBot="1" x14ac:dyDescent="0.35">
      <c r="A6" s="37" t="s">
        <v>137</v>
      </c>
      <c r="B6" s="99">
        <v>4</v>
      </c>
      <c r="C6" s="91" t="str">
        <f t="shared" si="0"/>
        <v>Plantel 2 Amealco</v>
      </c>
      <c r="D6" s="92" t="s">
        <v>113</v>
      </c>
      <c r="E6" s="93" t="s">
        <v>16</v>
      </c>
      <c r="F6" s="94" t="s">
        <v>22</v>
      </c>
      <c r="G6" s="100"/>
      <c r="H6" s="100"/>
      <c r="I6" s="100"/>
      <c r="J6" s="101"/>
      <c r="K6" s="101"/>
      <c r="L6" s="102"/>
      <c r="M6" s="101"/>
      <c r="N6" s="101"/>
      <c r="O6" s="101"/>
      <c r="P6" s="103"/>
      <c r="R6" s="33"/>
    </row>
    <row r="7" spans="1:36" s="32" customFormat="1" ht="19.5" thickBot="1" x14ac:dyDescent="0.35">
      <c r="A7" s="37" t="s">
        <v>138</v>
      </c>
      <c r="B7" s="137">
        <v>5</v>
      </c>
      <c r="C7" s="139" t="str">
        <f t="shared" si="0"/>
        <v>Plantel 2 Amealco</v>
      </c>
      <c r="D7" s="146" t="s">
        <v>113</v>
      </c>
      <c r="E7" s="147" t="s">
        <v>16</v>
      </c>
      <c r="F7" s="148" t="s">
        <v>21</v>
      </c>
      <c r="G7" s="150"/>
      <c r="H7" s="151"/>
      <c r="I7" s="152"/>
      <c r="J7" s="104"/>
      <c r="K7" s="104"/>
      <c r="L7" s="105"/>
      <c r="M7" s="104"/>
      <c r="N7" s="104"/>
      <c r="O7" s="104"/>
      <c r="P7" s="106"/>
      <c r="R7" s="33"/>
    </row>
    <row r="8" spans="1:36" s="32" customFormat="1" ht="18.75" x14ac:dyDescent="0.3">
      <c r="A8" s="37" t="s">
        <v>139</v>
      </c>
      <c r="B8" s="107">
        <v>1</v>
      </c>
      <c r="C8" s="82" t="str">
        <f t="shared" si="0"/>
        <v>Plantel 2 Amealco</v>
      </c>
      <c r="D8" s="108" t="s">
        <v>113</v>
      </c>
      <c r="E8" s="109" t="s">
        <v>12</v>
      </c>
      <c r="F8" s="110" t="s">
        <v>22</v>
      </c>
      <c r="G8" s="111"/>
      <c r="H8" s="111"/>
      <c r="I8" s="111"/>
      <c r="J8" s="112"/>
      <c r="K8" s="112"/>
      <c r="L8" s="113"/>
      <c r="M8" s="112"/>
      <c r="N8" s="112"/>
      <c r="O8" s="112"/>
      <c r="P8" s="114"/>
      <c r="R8" s="33"/>
    </row>
    <row r="9" spans="1:36" s="32" customFormat="1" ht="18.75" x14ac:dyDescent="0.3">
      <c r="A9" s="37" t="s">
        <v>140</v>
      </c>
      <c r="B9" s="99">
        <v>2</v>
      </c>
      <c r="C9" s="91" t="str">
        <f t="shared" si="0"/>
        <v>Plantel 2 Amealco</v>
      </c>
      <c r="D9" s="115" t="s">
        <v>113</v>
      </c>
      <c r="E9" s="116" t="s">
        <v>12</v>
      </c>
      <c r="F9" s="117" t="s">
        <v>22</v>
      </c>
      <c r="G9" s="100"/>
      <c r="H9" s="100"/>
      <c r="I9" s="100"/>
      <c r="J9" s="101"/>
      <c r="K9" s="101"/>
      <c r="L9" s="102"/>
      <c r="M9" s="101"/>
      <c r="N9" s="101"/>
      <c r="O9" s="101"/>
      <c r="P9" s="103"/>
      <c r="R9" s="33"/>
    </row>
    <row r="10" spans="1:36" s="32" customFormat="1" ht="18.75" x14ac:dyDescent="0.3">
      <c r="A10" s="37" t="s">
        <v>141</v>
      </c>
      <c r="B10" s="99">
        <v>3</v>
      </c>
      <c r="C10" s="91" t="str">
        <f t="shared" si="0"/>
        <v>Plantel 2 Amealco</v>
      </c>
      <c r="D10" s="115" t="s">
        <v>113</v>
      </c>
      <c r="E10" s="116" t="s">
        <v>12</v>
      </c>
      <c r="F10" s="117" t="s">
        <v>22</v>
      </c>
      <c r="G10" s="100"/>
      <c r="H10" s="100"/>
      <c r="I10" s="100"/>
      <c r="J10" s="101"/>
      <c r="K10" s="101"/>
      <c r="L10" s="102"/>
      <c r="M10" s="101"/>
      <c r="N10" s="101"/>
      <c r="O10" s="101"/>
      <c r="P10" s="103"/>
      <c r="R10" s="33"/>
    </row>
    <row r="11" spans="1:36" s="32" customFormat="1" ht="19.5" thickBot="1" x14ac:dyDescent="0.35">
      <c r="A11" s="37" t="s">
        <v>142</v>
      </c>
      <c r="B11" s="99">
        <v>4</v>
      </c>
      <c r="C11" s="91" t="str">
        <f t="shared" si="0"/>
        <v>Plantel 2 Amealco</v>
      </c>
      <c r="D11" s="115" t="s">
        <v>113</v>
      </c>
      <c r="E11" s="116" t="s">
        <v>12</v>
      </c>
      <c r="F11" s="117" t="s">
        <v>22</v>
      </c>
      <c r="G11" s="100"/>
      <c r="H11" s="100"/>
      <c r="I11" s="100"/>
      <c r="J11" s="101"/>
      <c r="K11" s="101"/>
      <c r="L11" s="102"/>
      <c r="M11" s="101"/>
      <c r="N11" s="101"/>
      <c r="O11" s="101"/>
      <c r="P11" s="103"/>
      <c r="R11" s="33"/>
      <c r="U11" s="133"/>
      <c r="V11" s="133"/>
    </row>
    <row r="12" spans="1:36" s="32" customFormat="1" ht="19.5" thickBot="1" x14ac:dyDescent="0.35">
      <c r="A12" s="37" t="s">
        <v>143</v>
      </c>
      <c r="B12" s="137">
        <v>5</v>
      </c>
      <c r="C12" s="139" t="str">
        <f t="shared" si="0"/>
        <v>Plantel 2 Amealco</v>
      </c>
      <c r="D12" s="146" t="s">
        <v>113</v>
      </c>
      <c r="E12" s="147" t="s">
        <v>12</v>
      </c>
      <c r="F12" s="148" t="s">
        <v>21</v>
      </c>
      <c r="G12" s="150"/>
      <c r="H12" s="151"/>
      <c r="I12" s="152"/>
      <c r="J12" s="104"/>
      <c r="K12" s="104"/>
      <c r="L12" s="105"/>
      <c r="M12" s="104"/>
      <c r="N12" s="104"/>
      <c r="O12" s="104"/>
      <c r="P12" s="106"/>
      <c r="R12" s="33"/>
      <c r="U12" s="133"/>
      <c r="V12" s="133"/>
    </row>
    <row r="13" spans="1:36" s="32" customFormat="1" ht="18.75" x14ac:dyDescent="0.3">
      <c r="A13" s="37" t="s">
        <v>144</v>
      </c>
      <c r="B13" s="81">
        <v>1</v>
      </c>
      <c r="C13" s="82" t="str">
        <f t="shared" si="0"/>
        <v>Plantel 2 Amealco</v>
      </c>
      <c r="D13" s="83" t="s">
        <v>115</v>
      </c>
      <c r="E13" s="84" t="s">
        <v>16</v>
      </c>
      <c r="F13" s="85" t="s">
        <v>22</v>
      </c>
      <c r="G13" s="86"/>
      <c r="H13" s="86"/>
      <c r="I13" s="86"/>
      <c r="J13" s="87"/>
      <c r="K13" s="87"/>
      <c r="L13" s="88"/>
      <c r="M13" s="87"/>
      <c r="N13" s="87"/>
      <c r="O13" s="87"/>
      <c r="P13" s="89"/>
      <c r="R13" s="33"/>
      <c r="U13" s="133"/>
      <c r="V13" s="133"/>
    </row>
    <row r="14" spans="1:36" s="32" customFormat="1" ht="18.75" x14ac:dyDescent="0.3">
      <c r="A14" s="37" t="s">
        <v>145</v>
      </c>
      <c r="B14" s="90">
        <v>2</v>
      </c>
      <c r="C14" s="91" t="str">
        <f t="shared" si="0"/>
        <v>Plantel 2 Amealco</v>
      </c>
      <c r="D14" s="92" t="s">
        <v>115</v>
      </c>
      <c r="E14" s="93" t="s">
        <v>16</v>
      </c>
      <c r="F14" s="94" t="s">
        <v>22</v>
      </c>
      <c r="G14" s="95"/>
      <c r="H14" s="95"/>
      <c r="I14" s="95"/>
      <c r="J14" s="96"/>
      <c r="K14" s="96"/>
      <c r="L14" s="97"/>
      <c r="M14" s="96"/>
      <c r="N14" s="96"/>
      <c r="O14" s="96"/>
      <c r="P14" s="98"/>
      <c r="R14" s="33"/>
      <c r="U14" s="133"/>
      <c r="V14" s="133"/>
    </row>
    <row r="15" spans="1:36" s="32" customFormat="1" ht="18.75" x14ac:dyDescent="0.3">
      <c r="A15" s="37" t="s">
        <v>146</v>
      </c>
      <c r="B15" s="90">
        <v>3</v>
      </c>
      <c r="C15" s="91" t="str">
        <f t="shared" si="0"/>
        <v>Plantel 2 Amealco</v>
      </c>
      <c r="D15" s="92" t="s">
        <v>115</v>
      </c>
      <c r="E15" s="93" t="s">
        <v>16</v>
      </c>
      <c r="F15" s="94" t="s">
        <v>22</v>
      </c>
      <c r="G15" s="95"/>
      <c r="H15" s="95"/>
      <c r="I15" s="95"/>
      <c r="J15" s="96"/>
      <c r="K15" s="96"/>
      <c r="L15" s="97"/>
      <c r="M15" s="96"/>
      <c r="N15" s="96"/>
      <c r="O15" s="96"/>
      <c r="P15" s="98"/>
      <c r="R15" s="33"/>
      <c r="U15" s="133"/>
      <c r="V15" s="133"/>
    </row>
    <row r="16" spans="1:36" s="32" customFormat="1" ht="18.75" x14ac:dyDescent="0.3">
      <c r="A16" s="37" t="s">
        <v>147</v>
      </c>
      <c r="B16" s="90">
        <v>4</v>
      </c>
      <c r="C16" s="91" t="str">
        <f t="shared" si="0"/>
        <v>Plantel 2 Amealco</v>
      </c>
      <c r="D16" s="92" t="s">
        <v>115</v>
      </c>
      <c r="E16" s="93" t="s">
        <v>16</v>
      </c>
      <c r="F16" s="94" t="s">
        <v>22</v>
      </c>
      <c r="G16" s="95"/>
      <c r="H16" s="95"/>
      <c r="I16" s="95"/>
      <c r="J16" s="96"/>
      <c r="K16" s="96"/>
      <c r="L16" s="97"/>
      <c r="M16" s="96"/>
      <c r="N16" s="96"/>
      <c r="O16" s="96"/>
      <c r="P16" s="98"/>
      <c r="R16" s="33"/>
      <c r="U16" s="133"/>
      <c r="V16" s="133"/>
    </row>
    <row r="17" spans="1:22" s="32" customFormat="1" ht="18.75" x14ac:dyDescent="0.3">
      <c r="A17" s="37" t="s">
        <v>148</v>
      </c>
      <c r="B17" s="90">
        <v>5</v>
      </c>
      <c r="C17" s="91" t="str">
        <f t="shared" si="0"/>
        <v>Plantel 2 Amealco</v>
      </c>
      <c r="D17" s="92" t="s">
        <v>115</v>
      </c>
      <c r="E17" s="93" t="s">
        <v>16</v>
      </c>
      <c r="F17" s="94" t="s">
        <v>22</v>
      </c>
      <c r="G17" s="95"/>
      <c r="H17" s="95"/>
      <c r="I17" s="95"/>
      <c r="J17" s="96"/>
      <c r="K17" s="96"/>
      <c r="L17" s="97"/>
      <c r="M17" s="96"/>
      <c r="N17" s="96"/>
      <c r="O17" s="96"/>
      <c r="P17" s="98"/>
      <c r="R17" s="33"/>
      <c r="U17" s="133"/>
      <c r="V17" s="133"/>
    </row>
    <row r="18" spans="1:22" s="32" customFormat="1" ht="18.75" x14ac:dyDescent="0.3">
      <c r="A18" s="37" t="s">
        <v>149</v>
      </c>
      <c r="B18" s="90">
        <v>6</v>
      </c>
      <c r="C18" s="91" t="str">
        <f t="shared" si="0"/>
        <v>Plantel 2 Amealco</v>
      </c>
      <c r="D18" s="92" t="s">
        <v>115</v>
      </c>
      <c r="E18" s="93" t="s">
        <v>16</v>
      </c>
      <c r="F18" s="94" t="s">
        <v>22</v>
      </c>
      <c r="G18" s="95"/>
      <c r="H18" s="95"/>
      <c r="I18" s="95"/>
      <c r="J18" s="96"/>
      <c r="K18" s="96"/>
      <c r="L18" s="97"/>
      <c r="M18" s="96"/>
      <c r="N18" s="96"/>
      <c r="O18" s="96"/>
      <c r="P18" s="98"/>
      <c r="R18" s="33"/>
      <c r="U18" s="133"/>
      <c r="V18" s="133"/>
    </row>
    <row r="19" spans="1:22" s="32" customFormat="1" ht="18.75" x14ac:dyDescent="0.3">
      <c r="A19" s="37" t="s">
        <v>150</v>
      </c>
      <c r="B19" s="90">
        <v>7</v>
      </c>
      <c r="C19" s="91" t="str">
        <f t="shared" si="0"/>
        <v>Plantel 2 Amealco</v>
      </c>
      <c r="D19" s="92" t="s">
        <v>115</v>
      </c>
      <c r="E19" s="93" t="s">
        <v>16</v>
      </c>
      <c r="F19" s="94" t="s">
        <v>22</v>
      </c>
      <c r="G19" s="95"/>
      <c r="H19" s="95"/>
      <c r="I19" s="95"/>
      <c r="J19" s="96"/>
      <c r="K19" s="96"/>
      <c r="L19" s="97"/>
      <c r="M19" s="96"/>
      <c r="N19" s="96"/>
      <c r="O19" s="96"/>
      <c r="P19" s="98"/>
      <c r="R19" s="33"/>
      <c r="U19" s="133"/>
      <c r="V19" s="133"/>
    </row>
    <row r="20" spans="1:22" s="32" customFormat="1" ht="18.75" x14ac:dyDescent="0.3">
      <c r="A20" s="37" t="s">
        <v>151</v>
      </c>
      <c r="B20" s="90">
        <v>8</v>
      </c>
      <c r="C20" s="91" t="str">
        <f t="shared" si="0"/>
        <v>Plantel 2 Amealco</v>
      </c>
      <c r="D20" s="92" t="s">
        <v>115</v>
      </c>
      <c r="E20" s="93" t="s">
        <v>16</v>
      </c>
      <c r="F20" s="94" t="s">
        <v>22</v>
      </c>
      <c r="G20" s="95"/>
      <c r="H20" s="95"/>
      <c r="I20" s="95"/>
      <c r="J20" s="96"/>
      <c r="K20" s="96"/>
      <c r="L20" s="97"/>
      <c r="M20" s="96"/>
      <c r="N20" s="96"/>
      <c r="O20" s="96"/>
      <c r="P20" s="98"/>
      <c r="R20" s="33"/>
      <c r="U20" s="133"/>
      <c r="V20" s="133"/>
    </row>
    <row r="21" spans="1:22" s="38" customFormat="1" ht="18.75" x14ac:dyDescent="0.3">
      <c r="A21" s="37" t="s">
        <v>152</v>
      </c>
      <c r="B21" s="90">
        <v>9</v>
      </c>
      <c r="C21" s="91" t="str">
        <f t="shared" si="0"/>
        <v>Plantel 2 Amealco</v>
      </c>
      <c r="D21" s="92" t="s">
        <v>115</v>
      </c>
      <c r="E21" s="93" t="s">
        <v>16</v>
      </c>
      <c r="F21" s="94" t="s">
        <v>22</v>
      </c>
      <c r="G21" s="95"/>
      <c r="H21" s="95"/>
      <c r="I21" s="95"/>
      <c r="J21" s="96"/>
      <c r="K21" s="96"/>
      <c r="L21" s="97"/>
      <c r="M21" s="96"/>
      <c r="N21" s="96"/>
      <c r="O21" s="96"/>
      <c r="P21" s="98"/>
      <c r="R21" s="33"/>
      <c r="U21" s="134"/>
      <c r="V21" s="134"/>
    </row>
    <row r="22" spans="1:22" s="38" customFormat="1" ht="18.75" x14ac:dyDescent="0.3">
      <c r="A22" s="37" t="s">
        <v>153</v>
      </c>
      <c r="B22" s="90">
        <v>10</v>
      </c>
      <c r="C22" s="91" t="str">
        <f t="shared" si="0"/>
        <v>Plantel 2 Amealco</v>
      </c>
      <c r="D22" s="92" t="s">
        <v>115</v>
      </c>
      <c r="E22" s="93" t="s">
        <v>16</v>
      </c>
      <c r="F22" s="94" t="s">
        <v>22</v>
      </c>
      <c r="G22" s="95"/>
      <c r="H22" s="95"/>
      <c r="I22" s="95"/>
      <c r="J22" s="96"/>
      <c r="K22" s="96"/>
      <c r="L22" s="97"/>
      <c r="M22" s="96"/>
      <c r="N22" s="96"/>
      <c r="O22" s="96"/>
      <c r="P22" s="98"/>
      <c r="R22" s="33"/>
      <c r="U22" s="134"/>
      <c r="V22" s="134"/>
    </row>
    <row r="23" spans="1:22" s="35" customFormat="1" ht="18.75" x14ac:dyDescent="0.3">
      <c r="A23" s="37" t="s">
        <v>154</v>
      </c>
      <c r="B23" s="90">
        <v>11</v>
      </c>
      <c r="C23" s="91" t="str">
        <f t="shared" si="0"/>
        <v>Plantel 2 Amealco</v>
      </c>
      <c r="D23" s="92" t="s">
        <v>115</v>
      </c>
      <c r="E23" s="93" t="s">
        <v>16</v>
      </c>
      <c r="F23" s="94" t="s">
        <v>22</v>
      </c>
      <c r="G23" s="95"/>
      <c r="H23" s="95"/>
      <c r="I23" s="95"/>
      <c r="J23" s="96"/>
      <c r="K23" s="96"/>
      <c r="L23" s="97"/>
      <c r="M23" s="96"/>
      <c r="N23" s="96"/>
      <c r="O23" s="96"/>
      <c r="P23" s="98"/>
      <c r="R23" s="33"/>
      <c r="U23" s="135"/>
      <c r="V23" s="135"/>
    </row>
    <row r="24" spans="1:22" s="35" customFormat="1" ht="19.5" thickBot="1" x14ac:dyDescent="0.35">
      <c r="A24" s="37" t="s">
        <v>155</v>
      </c>
      <c r="B24" s="90">
        <v>12</v>
      </c>
      <c r="C24" s="91" t="str">
        <f t="shared" si="0"/>
        <v>Plantel 2 Amealco</v>
      </c>
      <c r="D24" s="92" t="s">
        <v>115</v>
      </c>
      <c r="E24" s="93" t="s">
        <v>16</v>
      </c>
      <c r="F24" s="94" t="s">
        <v>22</v>
      </c>
      <c r="G24" s="95"/>
      <c r="H24" s="95"/>
      <c r="I24" s="95"/>
      <c r="J24" s="96"/>
      <c r="K24" s="96"/>
      <c r="L24" s="97"/>
      <c r="M24" s="96"/>
      <c r="N24" s="96"/>
      <c r="O24" s="96"/>
      <c r="P24" s="98"/>
      <c r="R24" s="33"/>
    </row>
    <row r="25" spans="1:22" s="35" customFormat="1" ht="19.5" thickBot="1" x14ac:dyDescent="0.35">
      <c r="A25" s="37" t="s">
        <v>156</v>
      </c>
      <c r="B25" s="138">
        <v>13</v>
      </c>
      <c r="C25" s="140" t="str">
        <f t="shared" si="0"/>
        <v>Plantel 2 Amealco</v>
      </c>
      <c r="D25" s="149" t="s">
        <v>115</v>
      </c>
      <c r="E25" s="147" t="s">
        <v>16</v>
      </c>
      <c r="F25" s="148" t="s">
        <v>21</v>
      </c>
      <c r="G25" s="150"/>
      <c r="H25" s="151"/>
      <c r="I25" s="152"/>
      <c r="J25" s="118"/>
      <c r="K25" s="118"/>
      <c r="L25" s="119"/>
      <c r="M25" s="118"/>
      <c r="N25" s="118"/>
      <c r="O25" s="118"/>
      <c r="P25" s="120"/>
      <c r="R25" s="33"/>
    </row>
    <row r="26" spans="1:22" s="35" customFormat="1" ht="19.5" thickBot="1" x14ac:dyDescent="0.35">
      <c r="A26" s="37" t="s">
        <v>157</v>
      </c>
      <c r="B26" s="137">
        <v>14</v>
      </c>
      <c r="C26" s="139" t="str">
        <f t="shared" si="0"/>
        <v>Plantel 2 Amealco</v>
      </c>
      <c r="D26" s="146" t="s">
        <v>115</v>
      </c>
      <c r="E26" s="147" t="s">
        <v>16</v>
      </c>
      <c r="F26" s="148" t="s">
        <v>111</v>
      </c>
      <c r="G26" s="150"/>
      <c r="H26" s="151"/>
      <c r="I26" s="152"/>
      <c r="J26" s="104"/>
      <c r="K26" s="104"/>
      <c r="L26" s="105"/>
      <c r="M26" s="104"/>
      <c r="N26" s="104"/>
      <c r="O26" s="104"/>
      <c r="P26" s="106"/>
      <c r="R26" s="33"/>
    </row>
    <row r="27" spans="1:22" s="35" customFormat="1" ht="18.75" x14ac:dyDescent="0.3">
      <c r="A27" s="37" t="s">
        <v>158</v>
      </c>
      <c r="B27" s="107">
        <v>1</v>
      </c>
      <c r="C27" s="82" t="str">
        <f t="shared" si="0"/>
        <v>Plantel 2 Amealco</v>
      </c>
      <c r="D27" s="108" t="s">
        <v>115</v>
      </c>
      <c r="E27" s="109" t="s">
        <v>12</v>
      </c>
      <c r="F27" s="110" t="s">
        <v>22</v>
      </c>
      <c r="G27" s="111"/>
      <c r="H27" s="111"/>
      <c r="I27" s="111"/>
      <c r="J27" s="112"/>
      <c r="K27" s="112"/>
      <c r="L27" s="113"/>
      <c r="M27" s="112"/>
      <c r="N27" s="112"/>
      <c r="O27" s="112"/>
      <c r="P27" s="114"/>
      <c r="R27" s="33"/>
    </row>
    <row r="28" spans="1:22" s="35" customFormat="1" ht="18.75" x14ac:dyDescent="0.3">
      <c r="A28" s="37" t="s">
        <v>159</v>
      </c>
      <c r="B28" s="99">
        <v>2</v>
      </c>
      <c r="C28" s="91" t="str">
        <f t="shared" si="0"/>
        <v>Plantel 2 Amealco</v>
      </c>
      <c r="D28" s="115" t="s">
        <v>115</v>
      </c>
      <c r="E28" s="116" t="s">
        <v>12</v>
      </c>
      <c r="F28" s="117" t="s">
        <v>22</v>
      </c>
      <c r="G28" s="100"/>
      <c r="H28" s="100"/>
      <c r="I28" s="100"/>
      <c r="J28" s="101"/>
      <c r="K28" s="101"/>
      <c r="L28" s="102"/>
      <c r="M28" s="101"/>
      <c r="N28" s="101"/>
      <c r="O28" s="101"/>
      <c r="P28" s="103"/>
      <c r="R28" s="33"/>
    </row>
    <row r="29" spans="1:22" s="35" customFormat="1" ht="18.75" x14ac:dyDescent="0.3">
      <c r="A29" s="37" t="s">
        <v>160</v>
      </c>
      <c r="B29" s="99">
        <v>3</v>
      </c>
      <c r="C29" s="91" t="str">
        <f t="shared" si="0"/>
        <v>Plantel 2 Amealco</v>
      </c>
      <c r="D29" s="115" t="s">
        <v>115</v>
      </c>
      <c r="E29" s="116" t="s">
        <v>12</v>
      </c>
      <c r="F29" s="117" t="s">
        <v>22</v>
      </c>
      <c r="G29" s="100"/>
      <c r="H29" s="100"/>
      <c r="I29" s="100"/>
      <c r="J29" s="101"/>
      <c r="K29" s="101"/>
      <c r="L29" s="102"/>
      <c r="M29" s="101"/>
      <c r="N29" s="101"/>
      <c r="O29" s="101"/>
      <c r="P29" s="103"/>
      <c r="R29" s="33"/>
    </row>
    <row r="30" spans="1:22" s="35" customFormat="1" ht="18.75" x14ac:dyDescent="0.3">
      <c r="A30" s="37" t="s">
        <v>161</v>
      </c>
      <c r="B30" s="99">
        <v>4</v>
      </c>
      <c r="C30" s="91" t="str">
        <f t="shared" si="0"/>
        <v>Plantel 2 Amealco</v>
      </c>
      <c r="D30" s="115" t="s">
        <v>115</v>
      </c>
      <c r="E30" s="116" t="s">
        <v>12</v>
      </c>
      <c r="F30" s="117" t="s">
        <v>22</v>
      </c>
      <c r="G30" s="100"/>
      <c r="H30" s="100"/>
      <c r="I30" s="100"/>
      <c r="J30" s="101"/>
      <c r="K30" s="101"/>
      <c r="L30" s="102"/>
      <c r="M30" s="101"/>
      <c r="N30" s="101"/>
      <c r="O30" s="101"/>
      <c r="P30" s="103"/>
      <c r="R30" s="33"/>
    </row>
    <row r="31" spans="1:22" s="35" customFormat="1" ht="18.75" x14ac:dyDescent="0.3">
      <c r="A31" s="37" t="s">
        <v>162</v>
      </c>
      <c r="B31" s="99">
        <v>5</v>
      </c>
      <c r="C31" s="91" t="str">
        <f t="shared" si="0"/>
        <v>Plantel 2 Amealco</v>
      </c>
      <c r="D31" s="115" t="s">
        <v>115</v>
      </c>
      <c r="E31" s="116" t="s">
        <v>12</v>
      </c>
      <c r="F31" s="117" t="s">
        <v>22</v>
      </c>
      <c r="G31" s="100"/>
      <c r="H31" s="100"/>
      <c r="I31" s="100"/>
      <c r="J31" s="101"/>
      <c r="K31" s="101"/>
      <c r="L31" s="102"/>
      <c r="M31" s="101"/>
      <c r="N31" s="101"/>
      <c r="O31" s="101"/>
      <c r="P31" s="103"/>
      <c r="R31" s="33"/>
    </row>
    <row r="32" spans="1:22" s="35" customFormat="1" ht="18.75" x14ac:dyDescent="0.3">
      <c r="A32" s="37" t="s">
        <v>163</v>
      </c>
      <c r="B32" s="99">
        <v>6</v>
      </c>
      <c r="C32" s="91" t="str">
        <f t="shared" si="0"/>
        <v>Plantel 2 Amealco</v>
      </c>
      <c r="D32" s="115" t="s">
        <v>115</v>
      </c>
      <c r="E32" s="116" t="s">
        <v>12</v>
      </c>
      <c r="F32" s="117" t="s">
        <v>22</v>
      </c>
      <c r="G32" s="100"/>
      <c r="H32" s="100"/>
      <c r="I32" s="100"/>
      <c r="J32" s="101"/>
      <c r="K32" s="101"/>
      <c r="L32" s="102"/>
      <c r="M32" s="101"/>
      <c r="N32" s="101"/>
      <c r="O32" s="101"/>
      <c r="P32" s="103"/>
      <c r="R32" s="33"/>
    </row>
    <row r="33" spans="1:18" s="35" customFormat="1" ht="18.75" x14ac:dyDescent="0.3">
      <c r="A33" s="37" t="s">
        <v>164</v>
      </c>
      <c r="B33" s="99">
        <v>7</v>
      </c>
      <c r="C33" s="91" t="str">
        <f t="shared" si="0"/>
        <v>Plantel 2 Amealco</v>
      </c>
      <c r="D33" s="115" t="s">
        <v>115</v>
      </c>
      <c r="E33" s="116" t="s">
        <v>12</v>
      </c>
      <c r="F33" s="117" t="s">
        <v>22</v>
      </c>
      <c r="G33" s="100"/>
      <c r="H33" s="100"/>
      <c r="I33" s="100"/>
      <c r="J33" s="101"/>
      <c r="K33" s="101"/>
      <c r="L33" s="102"/>
      <c r="M33" s="101"/>
      <c r="N33" s="101"/>
      <c r="O33" s="101"/>
      <c r="P33" s="103"/>
      <c r="R33" s="33"/>
    </row>
    <row r="34" spans="1:18" s="35" customFormat="1" ht="18.75" x14ac:dyDescent="0.3">
      <c r="A34" s="37" t="s">
        <v>165</v>
      </c>
      <c r="B34" s="99">
        <v>8</v>
      </c>
      <c r="C34" s="91" t="str">
        <f t="shared" si="0"/>
        <v>Plantel 2 Amealco</v>
      </c>
      <c r="D34" s="115" t="s">
        <v>115</v>
      </c>
      <c r="E34" s="116" t="s">
        <v>12</v>
      </c>
      <c r="F34" s="117" t="s">
        <v>22</v>
      </c>
      <c r="G34" s="100"/>
      <c r="H34" s="100"/>
      <c r="I34" s="100"/>
      <c r="J34" s="101"/>
      <c r="K34" s="101"/>
      <c r="L34" s="102"/>
      <c r="M34" s="101"/>
      <c r="N34" s="101"/>
      <c r="O34" s="101"/>
      <c r="P34" s="103"/>
      <c r="R34" s="33"/>
    </row>
    <row r="35" spans="1:18" s="35" customFormat="1" ht="18.75" x14ac:dyDescent="0.3">
      <c r="A35" s="37" t="s">
        <v>166</v>
      </c>
      <c r="B35" s="99">
        <v>9</v>
      </c>
      <c r="C35" s="91" t="str">
        <f t="shared" ref="C35:C66" si="1">$C$1</f>
        <v>Plantel 2 Amealco</v>
      </c>
      <c r="D35" s="115" t="s">
        <v>115</v>
      </c>
      <c r="E35" s="116" t="s">
        <v>12</v>
      </c>
      <c r="F35" s="117" t="s">
        <v>22</v>
      </c>
      <c r="G35" s="100"/>
      <c r="H35" s="100"/>
      <c r="I35" s="100"/>
      <c r="J35" s="101"/>
      <c r="K35" s="101"/>
      <c r="L35" s="102"/>
      <c r="M35" s="101"/>
      <c r="N35" s="101"/>
      <c r="O35" s="101"/>
      <c r="P35" s="103"/>
      <c r="R35" s="33"/>
    </row>
    <row r="36" spans="1:18" s="35" customFormat="1" ht="18.75" x14ac:dyDescent="0.3">
      <c r="A36" s="37" t="s">
        <v>167</v>
      </c>
      <c r="B36" s="99">
        <v>10</v>
      </c>
      <c r="C36" s="91" t="str">
        <f t="shared" si="1"/>
        <v>Plantel 2 Amealco</v>
      </c>
      <c r="D36" s="115" t="s">
        <v>115</v>
      </c>
      <c r="E36" s="116" t="s">
        <v>12</v>
      </c>
      <c r="F36" s="117" t="s">
        <v>22</v>
      </c>
      <c r="G36" s="100"/>
      <c r="H36" s="100"/>
      <c r="I36" s="100"/>
      <c r="J36" s="101"/>
      <c r="K36" s="101"/>
      <c r="L36" s="102"/>
      <c r="M36" s="101"/>
      <c r="N36" s="101"/>
      <c r="O36" s="101"/>
      <c r="P36" s="103"/>
      <c r="R36" s="33"/>
    </row>
    <row r="37" spans="1:18" s="35" customFormat="1" ht="18.75" x14ac:dyDescent="0.3">
      <c r="A37" s="37" t="s">
        <v>168</v>
      </c>
      <c r="B37" s="99">
        <v>11</v>
      </c>
      <c r="C37" s="91" t="str">
        <f t="shared" si="1"/>
        <v>Plantel 2 Amealco</v>
      </c>
      <c r="D37" s="115" t="s">
        <v>115</v>
      </c>
      <c r="E37" s="116" t="s">
        <v>12</v>
      </c>
      <c r="F37" s="117" t="s">
        <v>22</v>
      </c>
      <c r="G37" s="100"/>
      <c r="H37" s="100"/>
      <c r="I37" s="100"/>
      <c r="J37" s="101"/>
      <c r="K37" s="101"/>
      <c r="L37" s="102"/>
      <c r="M37" s="101"/>
      <c r="N37" s="101"/>
      <c r="O37" s="101"/>
      <c r="P37" s="103"/>
      <c r="R37" s="33"/>
    </row>
    <row r="38" spans="1:18" s="35" customFormat="1" ht="19.5" thickBot="1" x14ac:dyDescent="0.35">
      <c r="A38" s="37" t="s">
        <v>169</v>
      </c>
      <c r="B38" s="99">
        <v>12</v>
      </c>
      <c r="C38" s="91" t="str">
        <f t="shared" si="1"/>
        <v>Plantel 2 Amealco</v>
      </c>
      <c r="D38" s="115" t="s">
        <v>115</v>
      </c>
      <c r="E38" s="116" t="s">
        <v>12</v>
      </c>
      <c r="F38" s="117" t="s">
        <v>22</v>
      </c>
      <c r="G38" s="100"/>
      <c r="H38" s="100"/>
      <c r="I38" s="100"/>
      <c r="J38" s="101"/>
      <c r="K38" s="101"/>
      <c r="L38" s="102"/>
      <c r="M38" s="101"/>
      <c r="N38" s="101"/>
      <c r="O38" s="101"/>
      <c r="P38" s="103"/>
      <c r="R38" s="33"/>
    </row>
    <row r="39" spans="1:18" s="35" customFormat="1" ht="19.5" thickBot="1" x14ac:dyDescent="0.35">
      <c r="A39" s="37" t="s">
        <v>170</v>
      </c>
      <c r="B39" s="138">
        <v>13</v>
      </c>
      <c r="C39" s="140" t="str">
        <f t="shared" si="1"/>
        <v>Plantel 2 Amealco</v>
      </c>
      <c r="D39" s="149" t="s">
        <v>115</v>
      </c>
      <c r="E39" s="147" t="s">
        <v>12</v>
      </c>
      <c r="F39" s="148" t="s">
        <v>21</v>
      </c>
      <c r="G39" s="150"/>
      <c r="H39" s="151"/>
      <c r="I39" s="152"/>
      <c r="J39" s="118"/>
      <c r="K39" s="118"/>
      <c r="L39" s="119"/>
      <c r="M39" s="118"/>
      <c r="N39" s="118"/>
      <c r="O39" s="118"/>
      <c r="P39" s="120"/>
      <c r="R39" s="33"/>
    </row>
    <row r="40" spans="1:18" s="35" customFormat="1" ht="19.5" thickBot="1" x14ac:dyDescent="0.35">
      <c r="A40" s="37" t="s">
        <v>171</v>
      </c>
      <c r="B40" s="137">
        <v>14</v>
      </c>
      <c r="C40" s="139" t="str">
        <f t="shared" si="1"/>
        <v>Plantel 2 Amealco</v>
      </c>
      <c r="D40" s="146" t="s">
        <v>115</v>
      </c>
      <c r="E40" s="147" t="s">
        <v>12</v>
      </c>
      <c r="F40" s="148" t="s">
        <v>111</v>
      </c>
      <c r="G40" s="150"/>
      <c r="H40" s="151"/>
      <c r="I40" s="152"/>
      <c r="J40" s="104"/>
      <c r="K40" s="104"/>
      <c r="L40" s="105"/>
      <c r="M40" s="104"/>
      <c r="N40" s="104"/>
      <c r="O40" s="104"/>
      <c r="P40" s="106"/>
      <c r="R40" s="33"/>
    </row>
    <row r="41" spans="1:18" s="38" customFormat="1" ht="18.75" x14ac:dyDescent="0.3">
      <c r="A41" s="37" t="s">
        <v>172</v>
      </c>
      <c r="B41" s="81">
        <v>1</v>
      </c>
      <c r="C41" s="82" t="str">
        <f t="shared" si="1"/>
        <v>Plantel 2 Amealco</v>
      </c>
      <c r="D41" s="83" t="s">
        <v>23</v>
      </c>
      <c r="E41" s="84" t="s">
        <v>16</v>
      </c>
      <c r="F41" s="85" t="s">
        <v>22</v>
      </c>
      <c r="G41" s="86"/>
      <c r="H41" s="86"/>
      <c r="I41" s="86"/>
      <c r="J41" s="87"/>
      <c r="K41" s="87"/>
      <c r="L41" s="88"/>
      <c r="M41" s="87"/>
      <c r="N41" s="87"/>
      <c r="O41" s="87"/>
      <c r="P41" s="89"/>
      <c r="R41" s="33"/>
    </row>
    <row r="42" spans="1:18" s="38" customFormat="1" ht="18" x14ac:dyDescent="0.3">
      <c r="A42" s="37" t="s">
        <v>173</v>
      </c>
      <c r="B42" s="90">
        <v>2</v>
      </c>
      <c r="C42" s="91" t="str">
        <f t="shared" si="1"/>
        <v>Plantel 2 Amealco</v>
      </c>
      <c r="D42" s="92" t="s">
        <v>23</v>
      </c>
      <c r="E42" s="93" t="s">
        <v>16</v>
      </c>
      <c r="F42" s="94" t="s">
        <v>22</v>
      </c>
      <c r="G42" s="121"/>
      <c r="H42" s="121"/>
      <c r="I42" s="121"/>
      <c r="J42" s="122"/>
      <c r="K42" s="122"/>
      <c r="L42" s="123"/>
      <c r="M42" s="122"/>
      <c r="N42" s="122"/>
      <c r="O42" s="122"/>
      <c r="P42" s="124"/>
      <c r="R42" s="33"/>
    </row>
    <row r="43" spans="1:18" s="38" customFormat="1" ht="18.75" x14ac:dyDescent="0.3">
      <c r="A43" s="37" t="s">
        <v>174</v>
      </c>
      <c r="B43" s="90">
        <v>3</v>
      </c>
      <c r="C43" s="91" t="str">
        <f t="shared" si="1"/>
        <v>Plantel 2 Amealco</v>
      </c>
      <c r="D43" s="92" t="s">
        <v>23</v>
      </c>
      <c r="E43" s="93" t="s">
        <v>16</v>
      </c>
      <c r="F43" s="94" t="s">
        <v>22</v>
      </c>
      <c r="G43" s="95"/>
      <c r="H43" s="95"/>
      <c r="I43" s="95"/>
      <c r="J43" s="96"/>
      <c r="K43" s="96"/>
      <c r="L43" s="97"/>
      <c r="M43" s="96"/>
      <c r="N43" s="96"/>
      <c r="O43" s="96"/>
      <c r="P43" s="98"/>
      <c r="R43" s="33"/>
    </row>
    <row r="44" spans="1:18" s="32" customFormat="1" ht="19.5" thickBot="1" x14ac:dyDescent="0.35">
      <c r="A44" s="37" t="s">
        <v>175</v>
      </c>
      <c r="B44" s="90">
        <v>4</v>
      </c>
      <c r="C44" s="91" t="str">
        <f t="shared" si="1"/>
        <v>Plantel 2 Amealco</v>
      </c>
      <c r="D44" s="92" t="s">
        <v>23</v>
      </c>
      <c r="E44" s="93" t="s">
        <v>16</v>
      </c>
      <c r="F44" s="94" t="s">
        <v>22</v>
      </c>
      <c r="G44" s="95"/>
      <c r="H44" s="95"/>
      <c r="I44" s="95"/>
      <c r="J44" s="96"/>
      <c r="K44" s="96"/>
      <c r="L44" s="97"/>
      <c r="M44" s="96"/>
      <c r="N44" s="96"/>
      <c r="O44" s="96"/>
      <c r="P44" s="98"/>
      <c r="R44" s="33"/>
    </row>
    <row r="45" spans="1:18" s="32" customFormat="1" ht="19.5" thickBot="1" x14ac:dyDescent="0.35">
      <c r="A45" s="37" t="s">
        <v>176</v>
      </c>
      <c r="B45" s="137">
        <v>5</v>
      </c>
      <c r="C45" s="139" t="str">
        <f t="shared" si="1"/>
        <v>Plantel 2 Amealco</v>
      </c>
      <c r="D45" s="146" t="s">
        <v>23</v>
      </c>
      <c r="E45" s="147" t="s">
        <v>16</v>
      </c>
      <c r="F45" s="148" t="s">
        <v>21</v>
      </c>
      <c r="G45" s="150"/>
      <c r="H45" s="151"/>
      <c r="I45" s="152"/>
      <c r="J45" s="104"/>
      <c r="K45" s="104"/>
      <c r="L45" s="105"/>
      <c r="M45" s="104"/>
      <c r="N45" s="104"/>
      <c r="O45" s="104"/>
      <c r="P45" s="106"/>
      <c r="R45" s="33"/>
    </row>
    <row r="46" spans="1:18" s="32" customFormat="1" ht="18.75" x14ac:dyDescent="0.3">
      <c r="A46" s="37" t="s">
        <v>177</v>
      </c>
      <c r="B46" s="107">
        <v>1</v>
      </c>
      <c r="C46" s="82" t="str">
        <f t="shared" si="1"/>
        <v>Plantel 2 Amealco</v>
      </c>
      <c r="D46" s="108" t="s">
        <v>23</v>
      </c>
      <c r="E46" s="109" t="s">
        <v>12</v>
      </c>
      <c r="F46" s="110" t="s">
        <v>22</v>
      </c>
      <c r="G46" s="111"/>
      <c r="H46" s="111"/>
      <c r="I46" s="111"/>
      <c r="J46" s="112"/>
      <c r="K46" s="112"/>
      <c r="L46" s="113"/>
      <c r="M46" s="112"/>
      <c r="N46" s="112"/>
      <c r="O46" s="112"/>
      <c r="P46" s="114"/>
      <c r="R46" s="33"/>
    </row>
    <row r="47" spans="1:18" s="32" customFormat="1" ht="18" x14ac:dyDescent="0.3">
      <c r="A47" s="37" t="s">
        <v>178</v>
      </c>
      <c r="B47" s="99">
        <v>2</v>
      </c>
      <c r="C47" s="91" t="str">
        <f t="shared" si="1"/>
        <v>Plantel 2 Amealco</v>
      </c>
      <c r="D47" s="115" t="s">
        <v>23</v>
      </c>
      <c r="E47" s="116" t="s">
        <v>12</v>
      </c>
      <c r="F47" s="117" t="s">
        <v>22</v>
      </c>
      <c r="G47" s="121"/>
      <c r="H47" s="121"/>
      <c r="I47" s="121"/>
      <c r="J47" s="122"/>
      <c r="K47" s="122"/>
      <c r="L47" s="123"/>
      <c r="M47" s="122"/>
      <c r="N47" s="122"/>
      <c r="O47" s="122"/>
      <c r="P47" s="124"/>
      <c r="R47" s="33"/>
    </row>
    <row r="48" spans="1:18" s="32" customFormat="1" ht="18.75" x14ac:dyDescent="0.3">
      <c r="A48" s="37" t="s">
        <v>179</v>
      </c>
      <c r="B48" s="99">
        <v>3</v>
      </c>
      <c r="C48" s="91" t="str">
        <f t="shared" si="1"/>
        <v>Plantel 2 Amealco</v>
      </c>
      <c r="D48" s="115" t="s">
        <v>23</v>
      </c>
      <c r="E48" s="116" t="s">
        <v>12</v>
      </c>
      <c r="F48" s="117" t="s">
        <v>22</v>
      </c>
      <c r="G48" s="100"/>
      <c r="H48" s="100"/>
      <c r="I48" s="100"/>
      <c r="J48" s="101"/>
      <c r="K48" s="101"/>
      <c r="L48" s="102"/>
      <c r="M48" s="101"/>
      <c r="N48" s="101"/>
      <c r="O48" s="101"/>
      <c r="P48" s="103"/>
      <c r="R48" s="33"/>
    </row>
    <row r="49" spans="1:18" s="35" customFormat="1" ht="19.5" thickBot="1" x14ac:dyDescent="0.35">
      <c r="A49" s="37" t="s">
        <v>180</v>
      </c>
      <c r="B49" s="99">
        <v>4</v>
      </c>
      <c r="C49" s="91" t="str">
        <f t="shared" si="1"/>
        <v>Plantel 2 Amealco</v>
      </c>
      <c r="D49" s="115" t="s">
        <v>23</v>
      </c>
      <c r="E49" s="116" t="s">
        <v>12</v>
      </c>
      <c r="F49" s="117" t="s">
        <v>22</v>
      </c>
      <c r="G49" s="100"/>
      <c r="H49" s="100"/>
      <c r="I49" s="100"/>
      <c r="J49" s="101"/>
      <c r="K49" s="101"/>
      <c r="L49" s="102"/>
      <c r="M49" s="101"/>
      <c r="N49" s="101"/>
      <c r="O49" s="101"/>
      <c r="P49" s="103"/>
      <c r="R49" s="33"/>
    </row>
    <row r="50" spans="1:18" s="35" customFormat="1" ht="19.5" thickBot="1" x14ac:dyDescent="0.35">
      <c r="A50" s="37" t="s">
        <v>181</v>
      </c>
      <c r="B50" s="137">
        <v>5</v>
      </c>
      <c r="C50" s="139" t="str">
        <f t="shared" si="1"/>
        <v>Plantel 2 Amealco</v>
      </c>
      <c r="D50" s="146" t="s">
        <v>23</v>
      </c>
      <c r="E50" s="147" t="s">
        <v>12</v>
      </c>
      <c r="F50" s="148" t="s">
        <v>21</v>
      </c>
      <c r="G50" s="150"/>
      <c r="H50" s="151"/>
      <c r="I50" s="152"/>
      <c r="J50" s="104"/>
      <c r="K50" s="104"/>
      <c r="L50" s="105"/>
      <c r="M50" s="104"/>
      <c r="N50" s="104"/>
      <c r="O50" s="104"/>
      <c r="P50" s="106"/>
      <c r="R50" s="33"/>
    </row>
    <row r="51" spans="1:18" s="38" customFormat="1" ht="18.75" x14ac:dyDescent="0.3">
      <c r="A51" s="37" t="s">
        <v>182</v>
      </c>
      <c r="B51" s="81">
        <v>1</v>
      </c>
      <c r="C51" s="82" t="str">
        <f t="shared" si="1"/>
        <v>Plantel 2 Amealco</v>
      </c>
      <c r="D51" s="83" t="s">
        <v>114</v>
      </c>
      <c r="E51" s="84" t="s">
        <v>16</v>
      </c>
      <c r="F51" s="85" t="s">
        <v>22</v>
      </c>
      <c r="G51" s="86"/>
      <c r="H51" s="86"/>
      <c r="I51" s="86"/>
      <c r="J51" s="87"/>
      <c r="K51" s="87"/>
      <c r="L51" s="88"/>
      <c r="M51" s="87"/>
      <c r="N51" s="87"/>
      <c r="O51" s="87"/>
      <c r="P51" s="89"/>
      <c r="R51" s="33"/>
    </row>
    <row r="52" spans="1:18" s="38" customFormat="1" ht="18.75" x14ac:dyDescent="0.3">
      <c r="A52" s="37" t="s">
        <v>183</v>
      </c>
      <c r="B52" s="90">
        <v>2</v>
      </c>
      <c r="C52" s="91" t="str">
        <f t="shared" si="1"/>
        <v>Plantel 2 Amealco</v>
      </c>
      <c r="D52" s="92" t="s">
        <v>114</v>
      </c>
      <c r="E52" s="93" t="s">
        <v>16</v>
      </c>
      <c r="F52" s="94" t="s">
        <v>22</v>
      </c>
      <c r="G52" s="95"/>
      <c r="H52" s="95"/>
      <c r="I52" s="95"/>
      <c r="J52" s="96"/>
      <c r="K52" s="96"/>
      <c r="L52" s="97"/>
      <c r="M52" s="96"/>
      <c r="N52" s="96"/>
      <c r="O52" s="96"/>
      <c r="P52" s="98"/>
      <c r="R52" s="33"/>
    </row>
    <row r="53" spans="1:18" s="32" customFormat="1" ht="18.75" x14ac:dyDescent="0.3">
      <c r="A53" s="37" t="s">
        <v>184</v>
      </c>
      <c r="B53" s="90">
        <v>3</v>
      </c>
      <c r="C53" s="91" t="str">
        <f t="shared" si="1"/>
        <v>Plantel 2 Amealco</v>
      </c>
      <c r="D53" s="92" t="s">
        <v>114</v>
      </c>
      <c r="E53" s="93" t="s">
        <v>16</v>
      </c>
      <c r="F53" s="94" t="s">
        <v>22</v>
      </c>
      <c r="G53" s="95"/>
      <c r="H53" s="95"/>
      <c r="I53" s="95"/>
      <c r="J53" s="96"/>
      <c r="K53" s="96"/>
      <c r="L53" s="97"/>
      <c r="M53" s="96"/>
      <c r="N53" s="96"/>
      <c r="O53" s="96"/>
      <c r="P53" s="98"/>
      <c r="R53" s="33"/>
    </row>
    <row r="54" spans="1:18" s="32" customFormat="1" ht="18.75" x14ac:dyDescent="0.3">
      <c r="A54" s="37" t="s">
        <v>185</v>
      </c>
      <c r="B54" s="90">
        <v>4</v>
      </c>
      <c r="C54" s="91" t="str">
        <f t="shared" si="1"/>
        <v>Plantel 2 Amealco</v>
      </c>
      <c r="D54" s="92" t="s">
        <v>114</v>
      </c>
      <c r="E54" s="93" t="s">
        <v>16</v>
      </c>
      <c r="F54" s="94" t="s">
        <v>22</v>
      </c>
      <c r="G54" s="95"/>
      <c r="H54" s="95"/>
      <c r="I54" s="95"/>
      <c r="J54" s="96"/>
      <c r="K54" s="96"/>
      <c r="L54" s="97"/>
      <c r="M54" s="96"/>
      <c r="N54" s="96"/>
      <c r="O54" s="96"/>
      <c r="P54" s="98"/>
      <c r="R54" s="33"/>
    </row>
    <row r="55" spans="1:18" s="32" customFormat="1" ht="18.75" x14ac:dyDescent="0.3">
      <c r="A55" s="37" t="s">
        <v>186</v>
      </c>
      <c r="B55" s="90">
        <v>5</v>
      </c>
      <c r="C55" s="91" t="str">
        <f t="shared" si="1"/>
        <v>Plantel 2 Amealco</v>
      </c>
      <c r="D55" s="92" t="s">
        <v>114</v>
      </c>
      <c r="E55" s="93" t="s">
        <v>16</v>
      </c>
      <c r="F55" s="94" t="s">
        <v>22</v>
      </c>
      <c r="G55" s="95"/>
      <c r="H55" s="95"/>
      <c r="I55" s="95"/>
      <c r="J55" s="96"/>
      <c r="K55" s="96"/>
      <c r="L55" s="97"/>
      <c r="M55" s="96"/>
      <c r="N55" s="96"/>
      <c r="O55" s="96"/>
      <c r="P55" s="98"/>
      <c r="R55" s="33"/>
    </row>
    <row r="56" spans="1:18" s="32" customFormat="1" ht="18.75" x14ac:dyDescent="0.3">
      <c r="A56" s="37" t="s">
        <v>187</v>
      </c>
      <c r="B56" s="90">
        <v>6</v>
      </c>
      <c r="C56" s="91" t="str">
        <f t="shared" si="1"/>
        <v>Plantel 2 Amealco</v>
      </c>
      <c r="D56" s="92" t="s">
        <v>114</v>
      </c>
      <c r="E56" s="93" t="s">
        <v>16</v>
      </c>
      <c r="F56" s="94" t="s">
        <v>22</v>
      </c>
      <c r="G56" s="95"/>
      <c r="H56" s="95"/>
      <c r="I56" s="95"/>
      <c r="J56" s="96"/>
      <c r="K56" s="96"/>
      <c r="L56" s="97"/>
      <c r="M56" s="96"/>
      <c r="N56" s="96"/>
      <c r="O56" s="96"/>
      <c r="P56" s="98"/>
      <c r="R56" s="33"/>
    </row>
    <row r="57" spans="1:18" s="32" customFormat="1" ht="18.75" x14ac:dyDescent="0.3">
      <c r="A57" s="37" t="s">
        <v>188</v>
      </c>
      <c r="B57" s="90">
        <v>7</v>
      </c>
      <c r="C57" s="91" t="str">
        <f t="shared" si="1"/>
        <v>Plantel 2 Amealco</v>
      </c>
      <c r="D57" s="92" t="s">
        <v>114</v>
      </c>
      <c r="E57" s="93" t="s">
        <v>16</v>
      </c>
      <c r="F57" s="94" t="s">
        <v>22</v>
      </c>
      <c r="G57" s="95"/>
      <c r="H57" s="95"/>
      <c r="I57" s="95"/>
      <c r="J57" s="96"/>
      <c r="K57" s="96"/>
      <c r="L57" s="97"/>
      <c r="M57" s="96"/>
      <c r="N57" s="96"/>
      <c r="O57" s="96"/>
      <c r="P57" s="98"/>
      <c r="R57" s="33"/>
    </row>
    <row r="58" spans="1:18" s="32" customFormat="1" ht="18.75" x14ac:dyDescent="0.3">
      <c r="A58" s="37" t="s">
        <v>189</v>
      </c>
      <c r="B58" s="90">
        <v>8</v>
      </c>
      <c r="C58" s="91" t="str">
        <f t="shared" si="1"/>
        <v>Plantel 2 Amealco</v>
      </c>
      <c r="D58" s="92" t="s">
        <v>114</v>
      </c>
      <c r="E58" s="93" t="s">
        <v>16</v>
      </c>
      <c r="F58" s="94" t="s">
        <v>22</v>
      </c>
      <c r="G58" s="95"/>
      <c r="H58" s="95"/>
      <c r="I58" s="95"/>
      <c r="J58" s="96"/>
      <c r="K58" s="96"/>
      <c r="L58" s="97"/>
      <c r="M58" s="96"/>
      <c r="N58" s="96"/>
      <c r="O58" s="96"/>
      <c r="P58" s="98"/>
      <c r="R58" s="33"/>
    </row>
    <row r="59" spans="1:18" s="32" customFormat="1" ht="18.75" x14ac:dyDescent="0.3">
      <c r="A59" s="37" t="s">
        <v>190</v>
      </c>
      <c r="B59" s="90">
        <v>9</v>
      </c>
      <c r="C59" s="91" t="str">
        <f t="shared" si="1"/>
        <v>Plantel 2 Amealco</v>
      </c>
      <c r="D59" s="92" t="s">
        <v>114</v>
      </c>
      <c r="E59" s="93" t="s">
        <v>16</v>
      </c>
      <c r="F59" s="94" t="s">
        <v>22</v>
      </c>
      <c r="G59" s="95"/>
      <c r="H59" s="95"/>
      <c r="I59" s="95"/>
      <c r="J59" s="96"/>
      <c r="K59" s="96"/>
      <c r="L59" s="97"/>
      <c r="M59" s="96"/>
      <c r="N59" s="96"/>
      <c r="O59" s="96"/>
      <c r="P59" s="98"/>
      <c r="R59" s="33"/>
    </row>
    <row r="60" spans="1:18" s="32" customFormat="1" ht="19.5" thickBot="1" x14ac:dyDescent="0.35">
      <c r="A60" s="37" t="s">
        <v>191</v>
      </c>
      <c r="B60" s="90">
        <v>10</v>
      </c>
      <c r="C60" s="91" t="str">
        <f t="shared" si="1"/>
        <v>Plantel 2 Amealco</v>
      </c>
      <c r="D60" s="92" t="s">
        <v>114</v>
      </c>
      <c r="E60" s="93" t="s">
        <v>16</v>
      </c>
      <c r="F60" s="94" t="s">
        <v>22</v>
      </c>
      <c r="G60" s="95"/>
      <c r="H60" s="95"/>
      <c r="I60" s="95"/>
      <c r="J60" s="96"/>
      <c r="K60" s="96"/>
      <c r="L60" s="97"/>
      <c r="M60" s="96"/>
      <c r="N60" s="96"/>
      <c r="O60" s="96"/>
      <c r="P60" s="98"/>
      <c r="R60" s="33"/>
    </row>
    <row r="61" spans="1:18" s="32" customFormat="1" ht="19.5" thickBot="1" x14ac:dyDescent="0.35">
      <c r="A61" s="37" t="s">
        <v>192</v>
      </c>
      <c r="B61" s="138">
        <v>11</v>
      </c>
      <c r="C61" s="140" t="str">
        <f t="shared" si="1"/>
        <v>Plantel 2 Amealco</v>
      </c>
      <c r="D61" s="149" t="s">
        <v>114</v>
      </c>
      <c r="E61" s="147" t="s">
        <v>16</v>
      </c>
      <c r="F61" s="148" t="s">
        <v>21</v>
      </c>
      <c r="G61" s="150"/>
      <c r="H61" s="151"/>
      <c r="I61" s="152"/>
      <c r="J61" s="118"/>
      <c r="K61" s="118"/>
      <c r="L61" s="119"/>
      <c r="M61" s="118"/>
      <c r="N61" s="118"/>
      <c r="O61" s="118"/>
      <c r="P61" s="120"/>
      <c r="R61" s="33"/>
    </row>
    <row r="62" spans="1:18" s="32" customFormat="1" ht="19.5" thickBot="1" x14ac:dyDescent="0.35">
      <c r="A62" s="37" t="s">
        <v>193</v>
      </c>
      <c r="B62" s="137">
        <v>12</v>
      </c>
      <c r="C62" s="139" t="str">
        <f t="shared" si="1"/>
        <v>Plantel 2 Amealco</v>
      </c>
      <c r="D62" s="146" t="s">
        <v>114</v>
      </c>
      <c r="E62" s="147" t="s">
        <v>16</v>
      </c>
      <c r="F62" s="148" t="s">
        <v>111</v>
      </c>
      <c r="G62" s="150"/>
      <c r="H62" s="151"/>
      <c r="I62" s="152"/>
      <c r="J62" s="104"/>
      <c r="K62" s="104"/>
      <c r="L62" s="105"/>
      <c r="M62" s="104"/>
      <c r="N62" s="104"/>
      <c r="O62" s="104"/>
      <c r="P62" s="106"/>
      <c r="R62" s="33"/>
    </row>
    <row r="63" spans="1:18" s="38" customFormat="1" ht="18.75" x14ac:dyDescent="0.3">
      <c r="A63" s="37" t="s">
        <v>194</v>
      </c>
      <c r="B63" s="107">
        <v>1</v>
      </c>
      <c r="C63" s="82" t="str">
        <f t="shared" si="1"/>
        <v>Plantel 2 Amealco</v>
      </c>
      <c r="D63" s="108" t="s">
        <v>114</v>
      </c>
      <c r="E63" s="109" t="s">
        <v>12</v>
      </c>
      <c r="F63" s="110" t="s">
        <v>22</v>
      </c>
      <c r="G63" s="111"/>
      <c r="H63" s="111"/>
      <c r="I63" s="111"/>
      <c r="J63" s="112"/>
      <c r="K63" s="112"/>
      <c r="L63" s="113"/>
      <c r="M63" s="112"/>
      <c r="N63" s="112"/>
      <c r="O63" s="112"/>
      <c r="P63" s="114"/>
      <c r="R63" s="33"/>
    </row>
    <row r="64" spans="1:18" s="38" customFormat="1" ht="18.75" x14ac:dyDescent="0.3">
      <c r="A64" s="37" t="s">
        <v>195</v>
      </c>
      <c r="B64" s="99">
        <v>2</v>
      </c>
      <c r="C64" s="91" t="str">
        <f t="shared" si="1"/>
        <v>Plantel 2 Amealco</v>
      </c>
      <c r="D64" s="115" t="s">
        <v>114</v>
      </c>
      <c r="E64" s="116" t="s">
        <v>12</v>
      </c>
      <c r="F64" s="117" t="s">
        <v>22</v>
      </c>
      <c r="G64" s="100"/>
      <c r="H64" s="100"/>
      <c r="I64" s="100"/>
      <c r="J64" s="101"/>
      <c r="K64" s="101"/>
      <c r="L64" s="102"/>
      <c r="M64" s="101"/>
      <c r="N64" s="101"/>
      <c r="O64" s="101"/>
      <c r="P64" s="103"/>
      <c r="R64" s="33"/>
    </row>
    <row r="65" spans="1:18" s="35" customFormat="1" ht="18.75" x14ac:dyDescent="0.3">
      <c r="A65" s="37" t="s">
        <v>196</v>
      </c>
      <c r="B65" s="99">
        <v>3</v>
      </c>
      <c r="C65" s="91" t="str">
        <f t="shared" si="1"/>
        <v>Plantel 2 Amealco</v>
      </c>
      <c r="D65" s="115" t="s">
        <v>114</v>
      </c>
      <c r="E65" s="116" t="s">
        <v>12</v>
      </c>
      <c r="F65" s="117" t="s">
        <v>22</v>
      </c>
      <c r="G65" s="100"/>
      <c r="H65" s="100"/>
      <c r="I65" s="100"/>
      <c r="J65" s="101"/>
      <c r="K65" s="101"/>
      <c r="L65" s="102"/>
      <c r="M65" s="101"/>
      <c r="N65" s="101"/>
      <c r="O65" s="101"/>
      <c r="P65" s="103"/>
      <c r="R65" s="33"/>
    </row>
    <row r="66" spans="1:18" s="35" customFormat="1" ht="18.75" x14ac:dyDescent="0.3">
      <c r="A66" s="37" t="s">
        <v>197</v>
      </c>
      <c r="B66" s="99">
        <v>4</v>
      </c>
      <c r="C66" s="91" t="str">
        <f t="shared" si="1"/>
        <v>Plantel 2 Amealco</v>
      </c>
      <c r="D66" s="115" t="s">
        <v>114</v>
      </c>
      <c r="E66" s="116" t="s">
        <v>12</v>
      </c>
      <c r="F66" s="117" t="s">
        <v>22</v>
      </c>
      <c r="G66" s="100"/>
      <c r="H66" s="100"/>
      <c r="I66" s="100"/>
      <c r="J66" s="101"/>
      <c r="K66" s="101"/>
      <c r="L66" s="102"/>
      <c r="M66" s="101"/>
      <c r="N66" s="101"/>
      <c r="O66" s="101"/>
      <c r="P66" s="103"/>
      <c r="R66" s="33"/>
    </row>
    <row r="67" spans="1:18" s="35" customFormat="1" ht="18.75" x14ac:dyDescent="0.3">
      <c r="A67" s="37" t="s">
        <v>198</v>
      </c>
      <c r="B67" s="99">
        <v>5</v>
      </c>
      <c r="C67" s="91" t="str">
        <f t="shared" ref="C67:C98" si="2">$C$1</f>
        <v>Plantel 2 Amealco</v>
      </c>
      <c r="D67" s="115" t="s">
        <v>114</v>
      </c>
      <c r="E67" s="116" t="s">
        <v>12</v>
      </c>
      <c r="F67" s="117" t="s">
        <v>22</v>
      </c>
      <c r="G67" s="100"/>
      <c r="H67" s="100"/>
      <c r="I67" s="100"/>
      <c r="J67" s="101"/>
      <c r="K67" s="101"/>
      <c r="L67" s="102"/>
      <c r="M67" s="101"/>
      <c r="N67" s="101"/>
      <c r="O67" s="101"/>
      <c r="P67" s="103"/>
      <c r="R67" s="33"/>
    </row>
    <row r="68" spans="1:18" s="35" customFormat="1" ht="18.75" x14ac:dyDescent="0.3">
      <c r="A68" s="37" t="s">
        <v>199</v>
      </c>
      <c r="B68" s="99">
        <v>6</v>
      </c>
      <c r="C68" s="91" t="str">
        <f t="shared" si="2"/>
        <v>Plantel 2 Amealco</v>
      </c>
      <c r="D68" s="115" t="s">
        <v>114</v>
      </c>
      <c r="E68" s="116" t="s">
        <v>12</v>
      </c>
      <c r="F68" s="117" t="s">
        <v>22</v>
      </c>
      <c r="G68" s="100"/>
      <c r="H68" s="100"/>
      <c r="I68" s="100"/>
      <c r="J68" s="101"/>
      <c r="K68" s="101"/>
      <c r="L68" s="102"/>
      <c r="M68" s="101"/>
      <c r="N68" s="101"/>
      <c r="O68" s="101"/>
      <c r="P68" s="103"/>
      <c r="R68" s="33"/>
    </row>
    <row r="69" spans="1:18" s="35" customFormat="1" ht="18.75" x14ac:dyDescent="0.3">
      <c r="A69" s="37" t="s">
        <v>200</v>
      </c>
      <c r="B69" s="99">
        <v>7</v>
      </c>
      <c r="C69" s="91" t="str">
        <f t="shared" si="2"/>
        <v>Plantel 2 Amealco</v>
      </c>
      <c r="D69" s="115" t="s">
        <v>114</v>
      </c>
      <c r="E69" s="116" t="s">
        <v>12</v>
      </c>
      <c r="F69" s="117" t="s">
        <v>22</v>
      </c>
      <c r="G69" s="100"/>
      <c r="H69" s="100"/>
      <c r="I69" s="100"/>
      <c r="J69" s="101"/>
      <c r="K69" s="101"/>
      <c r="L69" s="102"/>
      <c r="M69" s="101"/>
      <c r="N69" s="101"/>
      <c r="O69" s="101"/>
      <c r="P69" s="103"/>
      <c r="R69" s="33"/>
    </row>
    <row r="70" spans="1:18" s="35" customFormat="1" ht="18.75" x14ac:dyDescent="0.3">
      <c r="A70" s="37" t="s">
        <v>201</v>
      </c>
      <c r="B70" s="99">
        <v>8</v>
      </c>
      <c r="C70" s="91" t="str">
        <f t="shared" si="2"/>
        <v>Plantel 2 Amealco</v>
      </c>
      <c r="D70" s="115" t="s">
        <v>114</v>
      </c>
      <c r="E70" s="116" t="s">
        <v>12</v>
      </c>
      <c r="F70" s="117" t="s">
        <v>22</v>
      </c>
      <c r="G70" s="100"/>
      <c r="H70" s="100"/>
      <c r="I70" s="100"/>
      <c r="J70" s="101"/>
      <c r="K70" s="101"/>
      <c r="L70" s="102"/>
      <c r="M70" s="101"/>
      <c r="N70" s="101"/>
      <c r="O70" s="101"/>
      <c r="P70" s="103"/>
      <c r="R70" s="33"/>
    </row>
    <row r="71" spans="1:18" s="35" customFormat="1" ht="18.75" x14ac:dyDescent="0.3">
      <c r="A71" s="37" t="s">
        <v>202</v>
      </c>
      <c r="B71" s="99">
        <v>9</v>
      </c>
      <c r="C71" s="91" t="str">
        <f t="shared" si="2"/>
        <v>Plantel 2 Amealco</v>
      </c>
      <c r="D71" s="115" t="s">
        <v>114</v>
      </c>
      <c r="E71" s="116" t="s">
        <v>12</v>
      </c>
      <c r="F71" s="117" t="s">
        <v>22</v>
      </c>
      <c r="G71" s="100"/>
      <c r="H71" s="100"/>
      <c r="I71" s="100"/>
      <c r="J71" s="101"/>
      <c r="K71" s="101"/>
      <c r="L71" s="102"/>
      <c r="M71" s="101"/>
      <c r="N71" s="101"/>
      <c r="O71" s="101"/>
      <c r="P71" s="103"/>
      <c r="R71" s="33"/>
    </row>
    <row r="72" spans="1:18" s="35" customFormat="1" ht="19.5" thickBot="1" x14ac:dyDescent="0.35">
      <c r="A72" s="37" t="s">
        <v>203</v>
      </c>
      <c r="B72" s="99">
        <v>10</v>
      </c>
      <c r="C72" s="91" t="str">
        <f t="shared" si="2"/>
        <v>Plantel 2 Amealco</v>
      </c>
      <c r="D72" s="115" t="s">
        <v>114</v>
      </c>
      <c r="E72" s="116" t="s">
        <v>12</v>
      </c>
      <c r="F72" s="117" t="s">
        <v>22</v>
      </c>
      <c r="G72" s="100"/>
      <c r="H72" s="100"/>
      <c r="I72" s="100"/>
      <c r="J72" s="101"/>
      <c r="K72" s="101"/>
      <c r="L72" s="102"/>
      <c r="M72" s="101"/>
      <c r="N72" s="101"/>
      <c r="O72" s="101"/>
      <c r="P72" s="103"/>
      <c r="R72" s="33"/>
    </row>
    <row r="73" spans="1:18" s="35" customFormat="1" ht="19.5" thickBot="1" x14ac:dyDescent="0.35">
      <c r="A73" s="37" t="s">
        <v>204</v>
      </c>
      <c r="B73" s="138">
        <v>11</v>
      </c>
      <c r="C73" s="140" t="str">
        <f t="shared" si="2"/>
        <v>Plantel 2 Amealco</v>
      </c>
      <c r="D73" s="149" t="s">
        <v>114</v>
      </c>
      <c r="E73" s="147" t="s">
        <v>12</v>
      </c>
      <c r="F73" s="148" t="s">
        <v>21</v>
      </c>
      <c r="G73" s="150"/>
      <c r="H73" s="151"/>
      <c r="I73" s="152"/>
      <c r="J73" s="118"/>
      <c r="K73" s="118"/>
      <c r="L73" s="119"/>
      <c r="M73" s="118"/>
      <c r="N73" s="118"/>
      <c r="O73" s="118"/>
      <c r="P73" s="120"/>
      <c r="R73" s="33"/>
    </row>
    <row r="74" spans="1:18" s="35" customFormat="1" ht="19.5" thickBot="1" x14ac:dyDescent="0.35">
      <c r="A74" s="37" t="s">
        <v>205</v>
      </c>
      <c r="B74" s="137">
        <v>12</v>
      </c>
      <c r="C74" s="139" t="str">
        <f t="shared" si="2"/>
        <v>Plantel 2 Amealco</v>
      </c>
      <c r="D74" s="146" t="s">
        <v>114</v>
      </c>
      <c r="E74" s="147" t="s">
        <v>12</v>
      </c>
      <c r="F74" s="148" t="s">
        <v>111</v>
      </c>
      <c r="G74" s="150"/>
      <c r="H74" s="151"/>
      <c r="I74" s="152"/>
      <c r="J74" s="104"/>
      <c r="K74" s="104"/>
      <c r="L74" s="105"/>
      <c r="M74" s="104"/>
      <c r="N74" s="104"/>
      <c r="O74" s="104"/>
      <c r="P74" s="106"/>
      <c r="R74" s="33"/>
    </row>
    <row r="75" spans="1:18" s="38" customFormat="1" ht="18.75" x14ac:dyDescent="0.3">
      <c r="A75" s="37" t="s">
        <v>206</v>
      </c>
      <c r="B75" s="107">
        <v>1</v>
      </c>
      <c r="C75" s="82" t="str">
        <f t="shared" si="2"/>
        <v>Plantel 2 Amealco</v>
      </c>
      <c r="D75" s="108" t="s">
        <v>24</v>
      </c>
      <c r="E75" s="109" t="s">
        <v>12</v>
      </c>
      <c r="F75" s="110" t="s">
        <v>22</v>
      </c>
      <c r="G75" s="111"/>
      <c r="H75" s="111"/>
      <c r="I75" s="111"/>
      <c r="J75" s="112"/>
      <c r="K75" s="112"/>
      <c r="L75" s="113"/>
      <c r="M75" s="112"/>
      <c r="N75" s="112"/>
      <c r="O75" s="112"/>
      <c r="P75" s="114"/>
      <c r="R75" s="33"/>
    </row>
    <row r="76" spans="1:18" s="38" customFormat="1" ht="18.75" x14ac:dyDescent="0.3">
      <c r="A76" s="37" t="s">
        <v>207</v>
      </c>
      <c r="B76" s="99">
        <v>2</v>
      </c>
      <c r="C76" s="91" t="str">
        <f t="shared" si="2"/>
        <v>Plantel 2 Amealco</v>
      </c>
      <c r="D76" s="115" t="s">
        <v>24</v>
      </c>
      <c r="E76" s="116" t="s">
        <v>12</v>
      </c>
      <c r="F76" s="117" t="s">
        <v>22</v>
      </c>
      <c r="G76" s="100"/>
      <c r="H76" s="100"/>
      <c r="I76" s="100"/>
      <c r="J76" s="101"/>
      <c r="K76" s="101"/>
      <c r="L76" s="102"/>
      <c r="M76" s="101"/>
      <c r="N76" s="101"/>
      <c r="O76" s="101"/>
      <c r="P76" s="103"/>
      <c r="R76" s="33"/>
    </row>
    <row r="77" spans="1:18" s="32" customFormat="1" ht="18.75" x14ac:dyDescent="0.3">
      <c r="A77" s="37" t="s">
        <v>208</v>
      </c>
      <c r="B77" s="99">
        <v>3</v>
      </c>
      <c r="C77" s="91" t="str">
        <f t="shared" si="2"/>
        <v>Plantel 2 Amealco</v>
      </c>
      <c r="D77" s="115" t="s">
        <v>24</v>
      </c>
      <c r="E77" s="116" t="s">
        <v>12</v>
      </c>
      <c r="F77" s="117" t="s">
        <v>22</v>
      </c>
      <c r="G77" s="100"/>
      <c r="H77" s="100"/>
      <c r="I77" s="100"/>
      <c r="J77" s="101"/>
      <c r="K77" s="101"/>
      <c r="L77" s="102"/>
      <c r="M77" s="101"/>
      <c r="N77" s="101"/>
      <c r="O77" s="101"/>
      <c r="P77" s="103"/>
      <c r="R77" s="33"/>
    </row>
    <row r="78" spans="1:18" s="32" customFormat="1" ht="18.75" x14ac:dyDescent="0.3">
      <c r="A78" s="37" t="s">
        <v>209</v>
      </c>
      <c r="B78" s="99">
        <v>4</v>
      </c>
      <c r="C78" s="91" t="str">
        <f t="shared" si="2"/>
        <v>Plantel 2 Amealco</v>
      </c>
      <c r="D78" s="115" t="s">
        <v>24</v>
      </c>
      <c r="E78" s="116" t="s">
        <v>12</v>
      </c>
      <c r="F78" s="117" t="s">
        <v>22</v>
      </c>
      <c r="G78" s="100"/>
      <c r="H78" s="100"/>
      <c r="I78" s="100"/>
      <c r="J78" s="101"/>
      <c r="K78" s="101"/>
      <c r="L78" s="102"/>
      <c r="M78" s="101"/>
      <c r="N78" s="101"/>
      <c r="O78" s="101"/>
      <c r="P78" s="103"/>
      <c r="R78" s="33"/>
    </row>
    <row r="79" spans="1:18" s="32" customFormat="1" ht="18.75" x14ac:dyDescent="0.3">
      <c r="A79" s="37" t="s">
        <v>210</v>
      </c>
      <c r="B79" s="99">
        <v>5</v>
      </c>
      <c r="C79" s="91" t="str">
        <f t="shared" si="2"/>
        <v>Plantel 2 Amealco</v>
      </c>
      <c r="D79" s="115" t="s">
        <v>24</v>
      </c>
      <c r="E79" s="116" t="s">
        <v>12</v>
      </c>
      <c r="F79" s="117" t="s">
        <v>22</v>
      </c>
      <c r="G79" s="100"/>
      <c r="H79" s="100"/>
      <c r="I79" s="100"/>
      <c r="J79" s="101"/>
      <c r="K79" s="101"/>
      <c r="L79" s="102"/>
      <c r="M79" s="101"/>
      <c r="N79" s="101"/>
      <c r="O79" s="101"/>
      <c r="P79" s="103"/>
      <c r="R79" s="33"/>
    </row>
    <row r="80" spans="1:18" s="32" customFormat="1" ht="18.75" x14ac:dyDescent="0.3">
      <c r="A80" s="37" t="s">
        <v>211</v>
      </c>
      <c r="B80" s="99">
        <v>6</v>
      </c>
      <c r="C80" s="91" t="str">
        <f t="shared" si="2"/>
        <v>Plantel 2 Amealco</v>
      </c>
      <c r="D80" s="115" t="s">
        <v>24</v>
      </c>
      <c r="E80" s="116" t="s">
        <v>12</v>
      </c>
      <c r="F80" s="117" t="s">
        <v>22</v>
      </c>
      <c r="G80" s="100"/>
      <c r="H80" s="100"/>
      <c r="I80" s="100"/>
      <c r="J80" s="101"/>
      <c r="K80" s="101"/>
      <c r="L80" s="102"/>
      <c r="M80" s="101"/>
      <c r="N80" s="101"/>
      <c r="O80" s="101"/>
      <c r="P80" s="103"/>
      <c r="R80" s="33"/>
    </row>
    <row r="81" spans="1:18" s="32" customFormat="1" ht="18.75" x14ac:dyDescent="0.3">
      <c r="A81" s="37" t="s">
        <v>212</v>
      </c>
      <c r="B81" s="99">
        <v>7</v>
      </c>
      <c r="C81" s="91" t="str">
        <f t="shared" si="2"/>
        <v>Plantel 2 Amealco</v>
      </c>
      <c r="D81" s="115" t="s">
        <v>24</v>
      </c>
      <c r="E81" s="116" t="s">
        <v>12</v>
      </c>
      <c r="F81" s="117" t="s">
        <v>22</v>
      </c>
      <c r="G81" s="100"/>
      <c r="H81" s="100"/>
      <c r="I81" s="100"/>
      <c r="J81" s="101"/>
      <c r="K81" s="101"/>
      <c r="L81" s="102"/>
      <c r="M81" s="101"/>
      <c r="N81" s="101"/>
      <c r="O81" s="101"/>
      <c r="P81" s="103"/>
      <c r="R81" s="33"/>
    </row>
    <row r="82" spans="1:18" s="32" customFormat="1" ht="18.75" x14ac:dyDescent="0.3">
      <c r="A82" s="37" t="s">
        <v>213</v>
      </c>
      <c r="B82" s="99">
        <v>8</v>
      </c>
      <c r="C82" s="91" t="str">
        <f t="shared" si="2"/>
        <v>Plantel 2 Amealco</v>
      </c>
      <c r="D82" s="115" t="s">
        <v>24</v>
      </c>
      <c r="E82" s="116" t="s">
        <v>12</v>
      </c>
      <c r="F82" s="117" t="s">
        <v>22</v>
      </c>
      <c r="G82" s="100"/>
      <c r="H82" s="100"/>
      <c r="I82" s="100"/>
      <c r="J82" s="101"/>
      <c r="K82" s="101"/>
      <c r="L82" s="102"/>
      <c r="M82" s="101"/>
      <c r="N82" s="101"/>
      <c r="O82" s="101"/>
      <c r="P82" s="103"/>
      <c r="R82" s="33"/>
    </row>
    <row r="83" spans="1:18" s="32" customFormat="1" ht="18.75" x14ac:dyDescent="0.3">
      <c r="A83" s="37" t="s">
        <v>214</v>
      </c>
      <c r="B83" s="99">
        <v>9</v>
      </c>
      <c r="C83" s="91" t="str">
        <f t="shared" si="2"/>
        <v>Plantel 2 Amealco</v>
      </c>
      <c r="D83" s="115" t="s">
        <v>24</v>
      </c>
      <c r="E83" s="116" t="s">
        <v>12</v>
      </c>
      <c r="F83" s="117" t="s">
        <v>22</v>
      </c>
      <c r="G83" s="100"/>
      <c r="H83" s="100"/>
      <c r="I83" s="100"/>
      <c r="J83" s="101"/>
      <c r="K83" s="101"/>
      <c r="L83" s="102"/>
      <c r="M83" s="101"/>
      <c r="N83" s="101"/>
      <c r="O83" s="101"/>
      <c r="P83" s="103"/>
      <c r="R83" s="33"/>
    </row>
    <row r="84" spans="1:18" s="32" customFormat="1" ht="18.75" x14ac:dyDescent="0.3">
      <c r="A84" s="37" t="s">
        <v>215</v>
      </c>
      <c r="B84" s="99">
        <v>10</v>
      </c>
      <c r="C84" s="91" t="str">
        <f t="shared" si="2"/>
        <v>Plantel 2 Amealco</v>
      </c>
      <c r="D84" s="115" t="s">
        <v>24</v>
      </c>
      <c r="E84" s="116" t="s">
        <v>12</v>
      </c>
      <c r="F84" s="117" t="s">
        <v>22</v>
      </c>
      <c r="G84" s="100"/>
      <c r="H84" s="100"/>
      <c r="I84" s="100"/>
      <c r="J84" s="101"/>
      <c r="K84" s="101"/>
      <c r="L84" s="102"/>
      <c r="M84" s="101"/>
      <c r="N84" s="101"/>
      <c r="O84" s="101"/>
      <c r="P84" s="103"/>
      <c r="R84" s="33"/>
    </row>
    <row r="85" spans="1:18" s="32" customFormat="1" ht="18.75" x14ac:dyDescent="0.3">
      <c r="A85" s="37" t="s">
        <v>216</v>
      </c>
      <c r="B85" s="99">
        <v>11</v>
      </c>
      <c r="C85" s="91" t="str">
        <f t="shared" si="2"/>
        <v>Plantel 2 Amealco</v>
      </c>
      <c r="D85" s="115" t="s">
        <v>24</v>
      </c>
      <c r="E85" s="116" t="s">
        <v>12</v>
      </c>
      <c r="F85" s="117" t="s">
        <v>22</v>
      </c>
      <c r="G85" s="100"/>
      <c r="H85" s="100"/>
      <c r="I85" s="100"/>
      <c r="J85" s="101"/>
      <c r="K85" s="101"/>
      <c r="L85" s="102"/>
      <c r="M85" s="101"/>
      <c r="N85" s="101"/>
      <c r="O85" s="101"/>
      <c r="P85" s="103"/>
      <c r="R85" s="33"/>
    </row>
    <row r="86" spans="1:18" s="32" customFormat="1" ht="18.75" x14ac:dyDescent="0.3">
      <c r="A86" s="37" t="s">
        <v>217</v>
      </c>
      <c r="B86" s="99">
        <v>12</v>
      </c>
      <c r="C86" s="91" t="str">
        <f t="shared" si="2"/>
        <v>Plantel 2 Amealco</v>
      </c>
      <c r="D86" s="115" t="s">
        <v>24</v>
      </c>
      <c r="E86" s="116" t="s">
        <v>12</v>
      </c>
      <c r="F86" s="117" t="s">
        <v>22</v>
      </c>
      <c r="G86" s="100"/>
      <c r="H86" s="100"/>
      <c r="I86" s="100"/>
      <c r="J86" s="101"/>
      <c r="K86" s="101"/>
      <c r="L86" s="102"/>
      <c r="M86" s="101"/>
      <c r="N86" s="101"/>
      <c r="O86" s="101"/>
      <c r="P86" s="103"/>
      <c r="R86" s="33"/>
    </row>
    <row r="87" spans="1:18" s="32" customFormat="1" ht="18.75" x14ac:dyDescent="0.3">
      <c r="A87" s="37" t="s">
        <v>218</v>
      </c>
      <c r="B87" s="99">
        <v>13</v>
      </c>
      <c r="C87" s="91" t="str">
        <f t="shared" si="2"/>
        <v>Plantel 2 Amealco</v>
      </c>
      <c r="D87" s="115" t="s">
        <v>24</v>
      </c>
      <c r="E87" s="116" t="s">
        <v>12</v>
      </c>
      <c r="F87" s="117" t="s">
        <v>22</v>
      </c>
      <c r="G87" s="100"/>
      <c r="H87" s="100"/>
      <c r="I87" s="100"/>
      <c r="J87" s="101"/>
      <c r="K87" s="101"/>
      <c r="L87" s="102"/>
      <c r="M87" s="101"/>
      <c r="N87" s="101"/>
      <c r="O87" s="101"/>
      <c r="P87" s="103"/>
      <c r="R87" s="33"/>
    </row>
    <row r="88" spans="1:18" s="32" customFormat="1" ht="18.75" x14ac:dyDescent="0.3">
      <c r="A88" s="37" t="s">
        <v>219</v>
      </c>
      <c r="B88" s="99">
        <v>14</v>
      </c>
      <c r="C88" s="91" t="str">
        <f t="shared" si="2"/>
        <v>Plantel 2 Amealco</v>
      </c>
      <c r="D88" s="115" t="s">
        <v>24</v>
      </c>
      <c r="E88" s="116" t="s">
        <v>12</v>
      </c>
      <c r="F88" s="117" t="s">
        <v>22</v>
      </c>
      <c r="G88" s="100"/>
      <c r="H88" s="100"/>
      <c r="I88" s="100"/>
      <c r="J88" s="101"/>
      <c r="K88" s="101"/>
      <c r="L88" s="102"/>
      <c r="M88" s="101"/>
      <c r="N88" s="101"/>
      <c r="O88" s="101"/>
      <c r="P88" s="103"/>
      <c r="R88" s="33"/>
    </row>
    <row r="89" spans="1:18" s="38" customFormat="1" ht="18.75" x14ac:dyDescent="0.3">
      <c r="A89" s="37" t="s">
        <v>220</v>
      </c>
      <c r="B89" s="99">
        <v>15</v>
      </c>
      <c r="C89" s="91" t="str">
        <f t="shared" si="2"/>
        <v>Plantel 2 Amealco</v>
      </c>
      <c r="D89" s="115" t="s">
        <v>24</v>
      </c>
      <c r="E89" s="116" t="s">
        <v>12</v>
      </c>
      <c r="F89" s="117" t="s">
        <v>22</v>
      </c>
      <c r="G89" s="100"/>
      <c r="H89" s="100"/>
      <c r="I89" s="100"/>
      <c r="J89" s="101"/>
      <c r="K89" s="101"/>
      <c r="L89" s="102"/>
      <c r="M89" s="101"/>
      <c r="N89" s="101"/>
      <c r="O89" s="101"/>
      <c r="P89" s="103"/>
      <c r="R89" s="33"/>
    </row>
    <row r="90" spans="1:18" s="38" customFormat="1" ht="18.75" x14ac:dyDescent="0.3">
      <c r="A90" s="37" t="s">
        <v>221</v>
      </c>
      <c r="B90" s="99">
        <v>16</v>
      </c>
      <c r="C90" s="91" t="str">
        <f t="shared" si="2"/>
        <v>Plantel 2 Amealco</v>
      </c>
      <c r="D90" s="115" t="s">
        <v>24</v>
      </c>
      <c r="E90" s="116" t="s">
        <v>12</v>
      </c>
      <c r="F90" s="117" t="s">
        <v>22</v>
      </c>
      <c r="G90" s="100"/>
      <c r="H90" s="100"/>
      <c r="I90" s="100"/>
      <c r="J90" s="101"/>
      <c r="K90" s="101"/>
      <c r="L90" s="102"/>
      <c r="M90" s="101"/>
      <c r="N90" s="101"/>
      <c r="O90" s="101"/>
      <c r="P90" s="103"/>
      <c r="R90" s="33"/>
    </row>
    <row r="91" spans="1:18" s="35" customFormat="1" ht="18.75" x14ac:dyDescent="0.3">
      <c r="A91" s="37" t="s">
        <v>222</v>
      </c>
      <c r="B91" s="99">
        <v>17</v>
      </c>
      <c r="C91" s="91" t="str">
        <f t="shared" si="2"/>
        <v>Plantel 2 Amealco</v>
      </c>
      <c r="D91" s="115" t="s">
        <v>24</v>
      </c>
      <c r="E91" s="116" t="s">
        <v>12</v>
      </c>
      <c r="F91" s="117" t="s">
        <v>22</v>
      </c>
      <c r="G91" s="100"/>
      <c r="H91" s="100"/>
      <c r="I91" s="100"/>
      <c r="J91" s="101"/>
      <c r="K91" s="101"/>
      <c r="L91" s="102"/>
      <c r="M91" s="101"/>
      <c r="N91" s="101"/>
      <c r="O91" s="101"/>
      <c r="P91" s="103"/>
      <c r="R91" s="33"/>
    </row>
    <row r="92" spans="1:18" s="35" customFormat="1" ht="19.5" thickBot="1" x14ac:dyDescent="0.35">
      <c r="A92" s="37" t="s">
        <v>223</v>
      </c>
      <c r="B92" s="99">
        <v>18</v>
      </c>
      <c r="C92" s="91" t="str">
        <f t="shared" si="2"/>
        <v>Plantel 2 Amealco</v>
      </c>
      <c r="D92" s="115" t="s">
        <v>24</v>
      </c>
      <c r="E92" s="116" t="s">
        <v>12</v>
      </c>
      <c r="F92" s="117" t="s">
        <v>22</v>
      </c>
      <c r="G92" s="100"/>
      <c r="H92" s="100"/>
      <c r="I92" s="100"/>
      <c r="J92" s="101"/>
      <c r="K92" s="101"/>
      <c r="L92" s="102"/>
      <c r="M92" s="101"/>
      <c r="N92" s="101"/>
      <c r="O92" s="101"/>
      <c r="P92" s="103"/>
      <c r="R92" s="33"/>
    </row>
    <row r="93" spans="1:18" s="35" customFormat="1" ht="19.5" thickBot="1" x14ac:dyDescent="0.35">
      <c r="A93" s="37" t="s">
        <v>224</v>
      </c>
      <c r="B93" s="138">
        <v>19</v>
      </c>
      <c r="C93" s="140" t="str">
        <f t="shared" si="2"/>
        <v>Plantel 2 Amealco</v>
      </c>
      <c r="D93" s="149" t="s">
        <v>24</v>
      </c>
      <c r="E93" s="147" t="s">
        <v>12</v>
      </c>
      <c r="F93" s="148" t="s">
        <v>21</v>
      </c>
      <c r="G93" s="150"/>
      <c r="H93" s="151"/>
      <c r="I93" s="152"/>
      <c r="J93" s="118"/>
      <c r="K93" s="118"/>
      <c r="L93" s="119"/>
      <c r="M93" s="118"/>
      <c r="N93" s="118"/>
      <c r="O93" s="118"/>
      <c r="P93" s="120"/>
      <c r="R93" s="33"/>
    </row>
    <row r="94" spans="1:18" s="35" customFormat="1" ht="19.5" thickBot="1" x14ac:dyDescent="0.35">
      <c r="A94" s="37" t="s">
        <v>225</v>
      </c>
      <c r="B94" s="137">
        <v>20</v>
      </c>
      <c r="C94" s="139" t="str">
        <f t="shared" si="2"/>
        <v>Plantel 2 Amealco</v>
      </c>
      <c r="D94" s="146" t="s">
        <v>24</v>
      </c>
      <c r="E94" s="147" t="s">
        <v>12</v>
      </c>
      <c r="F94" s="148" t="s">
        <v>111</v>
      </c>
      <c r="G94" s="150"/>
      <c r="H94" s="151"/>
      <c r="I94" s="152"/>
      <c r="J94" s="104"/>
      <c r="K94" s="104"/>
      <c r="L94" s="105"/>
      <c r="M94" s="104"/>
      <c r="N94" s="104"/>
      <c r="O94" s="104"/>
      <c r="P94" s="106"/>
      <c r="R94" s="33"/>
    </row>
    <row r="95" spans="1:18" s="35" customFormat="1" ht="18.75" x14ac:dyDescent="0.3">
      <c r="A95" s="37" t="s">
        <v>226</v>
      </c>
      <c r="B95" s="81">
        <v>1</v>
      </c>
      <c r="C95" s="82" t="str">
        <f t="shared" si="2"/>
        <v>Plantel 2 Amealco</v>
      </c>
      <c r="D95" s="83" t="s">
        <v>11</v>
      </c>
      <c r="E95" s="84" t="s">
        <v>16</v>
      </c>
      <c r="F95" s="85" t="s">
        <v>22</v>
      </c>
      <c r="G95" s="86"/>
      <c r="H95" s="86"/>
      <c r="I95" s="86"/>
      <c r="J95" s="87"/>
      <c r="K95" s="87"/>
      <c r="L95" s="88"/>
      <c r="M95" s="87"/>
      <c r="N95" s="87"/>
      <c r="O95" s="87"/>
      <c r="P95" s="89"/>
      <c r="R95" s="33"/>
    </row>
    <row r="96" spans="1:18" s="35" customFormat="1" ht="18.75" x14ac:dyDescent="0.3">
      <c r="A96" s="37" t="s">
        <v>227</v>
      </c>
      <c r="B96" s="90">
        <v>2</v>
      </c>
      <c r="C96" s="91" t="str">
        <f t="shared" si="2"/>
        <v>Plantel 2 Amealco</v>
      </c>
      <c r="D96" s="92" t="s">
        <v>11</v>
      </c>
      <c r="E96" s="93" t="s">
        <v>16</v>
      </c>
      <c r="F96" s="94" t="s">
        <v>22</v>
      </c>
      <c r="G96" s="95"/>
      <c r="H96" s="95"/>
      <c r="I96" s="95"/>
      <c r="J96" s="96"/>
      <c r="K96" s="96"/>
      <c r="L96" s="97"/>
      <c r="M96" s="96"/>
      <c r="N96" s="96"/>
      <c r="O96" s="96"/>
      <c r="P96" s="98"/>
      <c r="R96" s="33"/>
    </row>
    <row r="97" spans="1:18" s="35" customFormat="1" ht="18.75" x14ac:dyDescent="0.3">
      <c r="A97" s="37" t="s">
        <v>228</v>
      </c>
      <c r="B97" s="90">
        <v>3</v>
      </c>
      <c r="C97" s="91" t="str">
        <f t="shared" si="2"/>
        <v>Plantel 2 Amealco</v>
      </c>
      <c r="D97" s="92" t="s">
        <v>11</v>
      </c>
      <c r="E97" s="93" t="s">
        <v>16</v>
      </c>
      <c r="F97" s="94" t="s">
        <v>22</v>
      </c>
      <c r="G97" s="95"/>
      <c r="H97" s="95"/>
      <c r="I97" s="95"/>
      <c r="J97" s="96"/>
      <c r="K97" s="96"/>
      <c r="L97" s="97"/>
      <c r="M97" s="96"/>
      <c r="N97" s="96"/>
      <c r="O97" s="96"/>
      <c r="P97" s="98"/>
      <c r="R97" s="33"/>
    </row>
    <row r="98" spans="1:18" s="35" customFormat="1" ht="18.75" x14ac:dyDescent="0.3">
      <c r="A98" s="37" t="s">
        <v>229</v>
      </c>
      <c r="B98" s="90">
        <v>4</v>
      </c>
      <c r="C98" s="91" t="str">
        <f t="shared" si="2"/>
        <v>Plantel 2 Amealco</v>
      </c>
      <c r="D98" s="92" t="s">
        <v>11</v>
      </c>
      <c r="E98" s="93" t="s">
        <v>16</v>
      </c>
      <c r="F98" s="94" t="s">
        <v>22</v>
      </c>
      <c r="G98" s="95"/>
      <c r="H98" s="95"/>
      <c r="I98" s="95"/>
      <c r="J98" s="96"/>
      <c r="K98" s="96"/>
      <c r="L98" s="97"/>
      <c r="M98" s="96"/>
      <c r="N98" s="96"/>
      <c r="O98" s="96"/>
      <c r="P98" s="98"/>
      <c r="R98" s="33"/>
    </row>
    <row r="99" spans="1:18" s="35" customFormat="1" ht="18.75" x14ac:dyDescent="0.3">
      <c r="A99" s="37" t="s">
        <v>230</v>
      </c>
      <c r="B99" s="90">
        <v>5</v>
      </c>
      <c r="C99" s="91" t="str">
        <f t="shared" ref="C99:C130" si="3">$C$1</f>
        <v>Plantel 2 Amealco</v>
      </c>
      <c r="D99" s="92" t="s">
        <v>11</v>
      </c>
      <c r="E99" s="93" t="s">
        <v>16</v>
      </c>
      <c r="F99" s="94" t="s">
        <v>22</v>
      </c>
      <c r="G99" s="95"/>
      <c r="H99" s="95"/>
      <c r="I99" s="95"/>
      <c r="J99" s="96"/>
      <c r="K99" s="96"/>
      <c r="L99" s="97"/>
      <c r="M99" s="96"/>
      <c r="N99" s="96"/>
      <c r="O99" s="96"/>
      <c r="P99" s="98"/>
      <c r="R99" s="33"/>
    </row>
    <row r="100" spans="1:18" s="35" customFormat="1" ht="18.75" x14ac:dyDescent="0.3">
      <c r="A100" s="37" t="s">
        <v>231</v>
      </c>
      <c r="B100" s="90">
        <v>6</v>
      </c>
      <c r="C100" s="91" t="str">
        <f t="shared" si="3"/>
        <v>Plantel 2 Amealco</v>
      </c>
      <c r="D100" s="92" t="s">
        <v>11</v>
      </c>
      <c r="E100" s="93" t="s">
        <v>16</v>
      </c>
      <c r="F100" s="94" t="s">
        <v>22</v>
      </c>
      <c r="G100" s="95"/>
      <c r="H100" s="95"/>
      <c r="I100" s="95"/>
      <c r="J100" s="96"/>
      <c r="K100" s="96"/>
      <c r="L100" s="97"/>
      <c r="M100" s="96"/>
      <c r="N100" s="96"/>
      <c r="O100" s="96"/>
      <c r="P100" s="98"/>
      <c r="R100" s="33"/>
    </row>
    <row r="101" spans="1:18" s="38" customFormat="1" ht="18.75" x14ac:dyDescent="0.3">
      <c r="A101" s="37" t="s">
        <v>232</v>
      </c>
      <c r="B101" s="90">
        <v>7</v>
      </c>
      <c r="C101" s="91" t="str">
        <f t="shared" si="3"/>
        <v>Plantel 2 Amealco</v>
      </c>
      <c r="D101" s="92" t="s">
        <v>11</v>
      </c>
      <c r="E101" s="93" t="s">
        <v>16</v>
      </c>
      <c r="F101" s="94" t="s">
        <v>22</v>
      </c>
      <c r="G101" s="95"/>
      <c r="H101" s="95"/>
      <c r="I101" s="95"/>
      <c r="J101" s="96"/>
      <c r="K101" s="96"/>
      <c r="L101" s="97"/>
      <c r="M101" s="96"/>
      <c r="N101" s="96"/>
      <c r="O101" s="96"/>
      <c r="P101" s="98"/>
      <c r="R101" s="33"/>
    </row>
    <row r="102" spans="1:18" s="38" customFormat="1" ht="18.75" x14ac:dyDescent="0.3">
      <c r="A102" s="37" t="s">
        <v>233</v>
      </c>
      <c r="B102" s="90">
        <v>8</v>
      </c>
      <c r="C102" s="91" t="str">
        <f t="shared" si="3"/>
        <v>Plantel 2 Amealco</v>
      </c>
      <c r="D102" s="92" t="s">
        <v>11</v>
      </c>
      <c r="E102" s="93" t="s">
        <v>16</v>
      </c>
      <c r="F102" s="94" t="s">
        <v>22</v>
      </c>
      <c r="G102" s="95"/>
      <c r="H102" s="95"/>
      <c r="I102" s="95"/>
      <c r="J102" s="96"/>
      <c r="K102" s="96"/>
      <c r="L102" s="97"/>
      <c r="M102" s="96"/>
      <c r="N102" s="96"/>
      <c r="O102" s="96"/>
      <c r="P102" s="98"/>
      <c r="R102" s="33"/>
    </row>
    <row r="103" spans="1:18" s="32" customFormat="1" ht="18.75" x14ac:dyDescent="0.3">
      <c r="A103" s="37" t="s">
        <v>234</v>
      </c>
      <c r="B103" s="90">
        <v>9</v>
      </c>
      <c r="C103" s="91" t="str">
        <f t="shared" si="3"/>
        <v>Plantel 2 Amealco</v>
      </c>
      <c r="D103" s="92" t="s">
        <v>11</v>
      </c>
      <c r="E103" s="93" t="s">
        <v>16</v>
      </c>
      <c r="F103" s="94" t="s">
        <v>22</v>
      </c>
      <c r="G103" s="95"/>
      <c r="H103" s="95"/>
      <c r="I103" s="95"/>
      <c r="J103" s="96"/>
      <c r="K103" s="96"/>
      <c r="L103" s="97"/>
      <c r="M103" s="96"/>
      <c r="N103" s="96"/>
      <c r="O103" s="96"/>
      <c r="P103" s="98"/>
      <c r="R103" s="33"/>
    </row>
    <row r="104" spans="1:18" s="32" customFormat="1" ht="18" customHeight="1" x14ac:dyDescent="0.3">
      <c r="A104" s="37" t="s">
        <v>235</v>
      </c>
      <c r="B104" s="90">
        <v>10</v>
      </c>
      <c r="C104" s="91" t="str">
        <f t="shared" si="3"/>
        <v>Plantel 2 Amealco</v>
      </c>
      <c r="D104" s="92" t="s">
        <v>11</v>
      </c>
      <c r="E104" s="93" t="s">
        <v>16</v>
      </c>
      <c r="F104" s="94" t="s">
        <v>22</v>
      </c>
      <c r="G104" s="95"/>
      <c r="H104" s="95"/>
      <c r="I104" s="95"/>
      <c r="J104" s="96"/>
      <c r="K104" s="96"/>
      <c r="L104" s="97"/>
      <c r="M104" s="96"/>
      <c r="N104" s="96"/>
      <c r="O104" s="96"/>
      <c r="P104" s="98"/>
      <c r="R104" s="33"/>
    </row>
    <row r="105" spans="1:18" s="32" customFormat="1" ht="18" customHeight="1" x14ac:dyDescent="0.3">
      <c r="A105" s="37" t="s">
        <v>236</v>
      </c>
      <c r="B105" s="90">
        <v>11</v>
      </c>
      <c r="C105" s="91" t="str">
        <f t="shared" si="3"/>
        <v>Plantel 2 Amealco</v>
      </c>
      <c r="D105" s="92" t="s">
        <v>11</v>
      </c>
      <c r="E105" s="93" t="s">
        <v>16</v>
      </c>
      <c r="F105" s="94" t="s">
        <v>22</v>
      </c>
      <c r="G105" s="95"/>
      <c r="H105" s="95"/>
      <c r="I105" s="95"/>
      <c r="J105" s="96"/>
      <c r="K105" s="96"/>
      <c r="L105" s="97"/>
      <c r="M105" s="96"/>
      <c r="N105" s="96"/>
      <c r="O105" s="96"/>
      <c r="P105" s="98"/>
      <c r="R105" s="33"/>
    </row>
    <row r="106" spans="1:18" s="32" customFormat="1" ht="18" customHeight="1" x14ac:dyDescent="0.3">
      <c r="A106" s="37" t="s">
        <v>237</v>
      </c>
      <c r="B106" s="90">
        <v>12</v>
      </c>
      <c r="C106" s="91" t="str">
        <f t="shared" si="3"/>
        <v>Plantel 2 Amealco</v>
      </c>
      <c r="D106" s="92" t="s">
        <v>11</v>
      </c>
      <c r="E106" s="93" t="s">
        <v>16</v>
      </c>
      <c r="F106" s="94" t="s">
        <v>22</v>
      </c>
      <c r="G106" s="95"/>
      <c r="H106" s="95"/>
      <c r="I106" s="95"/>
      <c r="J106" s="96"/>
      <c r="K106" s="96"/>
      <c r="L106" s="97"/>
      <c r="M106" s="96"/>
      <c r="N106" s="96"/>
      <c r="O106" s="96"/>
      <c r="P106" s="98"/>
      <c r="R106" s="33"/>
    </row>
    <row r="107" spans="1:18" s="32" customFormat="1" ht="18" customHeight="1" x14ac:dyDescent="0.3">
      <c r="A107" s="37" t="s">
        <v>238</v>
      </c>
      <c r="B107" s="90">
        <v>13</v>
      </c>
      <c r="C107" s="91" t="str">
        <f t="shared" si="3"/>
        <v>Plantel 2 Amealco</v>
      </c>
      <c r="D107" s="92" t="s">
        <v>11</v>
      </c>
      <c r="E107" s="93" t="s">
        <v>16</v>
      </c>
      <c r="F107" s="94" t="s">
        <v>22</v>
      </c>
      <c r="G107" s="95"/>
      <c r="H107" s="95"/>
      <c r="I107" s="95"/>
      <c r="J107" s="96"/>
      <c r="K107" s="96"/>
      <c r="L107" s="97"/>
      <c r="M107" s="96"/>
      <c r="N107" s="96"/>
      <c r="O107" s="96"/>
      <c r="P107" s="98"/>
      <c r="R107" s="33"/>
    </row>
    <row r="108" spans="1:18" s="32" customFormat="1" ht="18" customHeight="1" x14ac:dyDescent="0.3">
      <c r="A108" s="37" t="s">
        <v>239</v>
      </c>
      <c r="B108" s="90">
        <v>14</v>
      </c>
      <c r="C108" s="91" t="str">
        <f t="shared" si="3"/>
        <v>Plantel 2 Amealco</v>
      </c>
      <c r="D108" s="92" t="s">
        <v>11</v>
      </c>
      <c r="E108" s="93" t="s">
        <v>16</v>
      </c>
      <c r="F108" s="94" t="s">
        <v>22</v>
      </c>
      <c r="G108" s="95"/>
      <c r="H108" s="95"/>
      <c r="I108" s="95"/>
      <c r="J108" s="96"/>
      <c r="K108" s="96"/>
      <c r="L108" s="97"/>
      <c r="M108" s="96"/>
      <c r="N108" s="96"/>
      <c r="O108" s="96"/>
      <c r="P108" s="98"/>
      <c r="R108" s="33"/>
    </row>
    <row r="109" spans="1:18" s="32" customFormat="1" ht="18" customHeight="1" x14ac:dyDescent="0.3">
      <c r="A109" s="37" t="s">
        <v>240</v>
      </c>
      <c r="B109" s="90">
        <v>15</v>
      </c>
      <c r="C109" s="91" t="str">
        <f t="shared" si="3"/>
        <v>Plantel 2 Amealco</v>
      </c>
      <c r="D109" s="92" t="s">
        <v>11</v>
      </c>
      <c r="E109" s="93" t="s">
        <v>16</v>
      </c>
      <c r="F109" s="94" t="s">
        <v>22</v>
      </c>
      <c r="G109" s="95"/>
      <c r="H109" s="95"/>
      <c r="I109" s="95"/>
      <c r="J109" s="96"/>
      <c r="K109" s="96"/>
      <c r="L109" s="97"/>
      <c r="M109" s="96"/>
      <c r="N109" s="96"/>
      <c r="O109" s="96"/>
      <c r="P109" s="98"/>
      <c r="R109" s="33"/>
    </row>
    <row r="110" spans="1:18" s="32" customFormat="1" ht="18" customHeight="1" x14ac:dyDescent="0.3">
      <c r="A110" s="37" t="s">
        <v>241</v>
      </c>
      <c r="B110" s="90">
        <v>16</v>
      </c>
      <c r="C110" s="91" t="str">
        <f t="shared" si="3"/>
        <v>Plantel 2 Amealco</v>
      </c>
      <c r="D110" s="92" t="s">
        <v>11</v>
      </c>
      <c r="E110" s="93" t="s">
        <v>16</v>
      </c>
      <c r="F110" s="94" t="s">
        <v>22</v>
      </c>
      <c r="G110" s="95"/>
      <c r="H110" s="95"/>
      <c r="I110" s="95"/>
      <c r="J110" s="96"/>
      <c r="K110" s="96"/>
      <c r="L110" s="97"/>
      <c r="M110" s="96"/>
      <c r="N110" s="96"/>
      <c r="O110" s="96"/>
      <c r="P110" s="98"/>
      <c r="R110" s="33"/>
    </row>
    <row r="111" spans="1:18" s="32" customFormat="1" ht="18" customHeight="1" x14ac:dyDescent="0.3">
      <c r="A111" s="37" t="s">
        <v>242</v>
      </c>
      <c r="B111" s="90">
        <v>17</v>
      </c>
      <c r="C111" s="91" t="str">
        <f t="shared" si="3"/>
        <v>Plantel 2 Amealco</v>
      </c>
      <c r="D111" s="92" t="s">
        <v>11</v>
      </c>
      <c r="E111" s="93" t="s">
        <v>16</v>
      </c>
      <c r="F111" s="94" t="s">
        <v>22</v>
      </c>
      <c r="G111" s="95"/>
      <c r="H111" s="95"/>
      <c r="I111" s="95"/>
      <c r="J111" s="96"/>
      <c r="K111" s="96"/>
      <c r="L111" s="97"/>
      <c r="M111" s="96"/>
      <c r="N111" s="96"/>
      <c r="O111" s="96"/>
      <c r="P111" s="98"/>
      <c r="R111" s="33"/>
    </row>
    <row r="112" spans="1:18" s="32" customFormat="1" ht="19.5" thickBot="1" x14ac:dyDescent="0.35">
      <c r="A112" s="37" t="s">
        <v>243</v>
      </c>
      <c r="B112" s="90">
        <v>18</v>
      </c>
      <c r="C112" s="91" t="str">
        <f t="shared" si="3"/>
        <v>Plantel 2 Amealco</v>
      </c>
      <c r="D112" s="92" t="s">
        <v>11</v>
      </c>
      <c r="E112" s="93" t="s">
        <v>16</v>
      </c>
      <c r="F112" s="94" t="s">
        <v>22</v>
      </c>
      <c r="G112" s="95"/>
      <c r="H112" s="95"/>
      <c r="I112" s="95"/>
      <c r="J112" s="96"/>
      <c r="K112" s="96"/>
      <c r="L112" s="97"/>
      <c r="M112" s="96"/>
      <c r="N112" s="96"/>
      <c r="O112" s="96"/>
      <c r="P112" s="98"/>
      <c r="R112" s="33"/>
    </row>
    <row r="113" spans="1:18" s="32" customFormat="1" ht="19.5" thickBot="1" x14ac:dyDescent="0.35">
      <c r="A113" s="37" t="s">
        <v>244</v>
      </c>
      <c r="B113" s="138">
        <v>19</v>
      </c>
      <c r="C113" s="140" t="str">
        <f t="shared" si="3"/>
        <v>Plantel 2 Amealco</v>
      </c>
      <c r="D113" s="149" t="s">
        <v>11</v>
      </c>
      <c r="E113" s="147" t="s">
        <v>16</v>
      </c>
      <c r="F113" s="148" t="s">
        <v>21</v>
      </c>
      <c r="G113" s="150"/>
      <c r="H113" s="151"/>
      <c r="I113" s="152"/>
      <c r="J113" s="118"/>
      <c r="K113" s="118"/>
      <c r="L113" s="119"/>
      <c r="M113" s="118"/>
      <c r="N113" s="118"/>
      <c r="O113" s="118"/>
      <c r="P113" s="120"/>
      <c r="R113" s="33"/>
    </row>
    <row r="114" spans="1:18" s="32" customFormat="1" ht="19.5" thickBot="1" x14ac:dyDescent="0.35">
      <c r="A114" s="37" t="s">
        <v>245</v>
      </c>
      <c r="B114" s="137">
        <v>20</v>
      </c>
      <c r="C114" s="139" t="str">
        <f t="shared" si="3"/>
        <v>Plantel 2 Amealco</v>
      </c>
      <c r="D114" s="146" t="s">
        <v>11</v>
      </c>
      <c r="E114" s="147" t="s">
        <v>16</v>
      </c>
      <c r="F114" s="148" t="s">
        <v>111</v>
      </c>
      <c r="G114" s="150"/>
      <c r="H114" s="151"/>
      <c r="I114" s="152"/>
      <c r="J114" s="104"/>
      <c r="K114" s="104"/>
      <c r="L114" s="105"/>
      <c r="M114" s="104"/>
      <c r="N114" s="104"/>
      <c r="O114" s="104"/>
      <c r="P114" s="106"/>
      <c r="R114" s="33"/>
    </row>
    <row r="115" spans="1:18" s="32" customFormat="1" ht="18.75" x14ac:dyDescent="0.3">
      <c r="A115" s="37" t="s">
        <v>93</v>
      </c>
      <c r="B115" s="107">
        <v>1</v>
      </c>
      <c r="C115" s="82" t="str">
        <f t="shared" si="3"/>
        <v>Plantel 2 Amealco</v>
      </c>
      <c r="D115" s="108" t="s">
        <v>11</v>
      </c>
      <c r="E115" s="109" t="s">
        <v>12</v>
      </c>
      <c r="F115" s="110" t="s">
        <v>22</v>
      </c>
      <c r="G115" s="111"/>
      <c r="H115" s="111"/>
      <c r="I115" s="111"/>
      <c r="J115" s="112"/>
      <c r="K115" s="112"/>
      <c r="L115" s="113"/>
      <c r="M115" s="112"/>
      <c r="N115" s="112"/>
      <c r="O115" s="112"/>
      <c r="P115" s="114"/>
      <c r="R115" s="33"/>
    </row>
    <row r="116" spans="1:18" s="32" customFormat="1" ht="18.75" x14ac:dyDescent="0.3">
      <c r="A116" s="37" t="s">
        <v>246</v>
      </c>
      <c r="B116" s="99">
        <v>2</v>
      </c>
      <c r="C116" s="91" t="str">
        <f t="shared" si="3"/>
        <v>Plantel 2 Amealco</v>
      </c>
      <c r="D116" s="115" t="s">
        <v>11</v>
      </c>
      <c r="E116" s="116" t="s">
        <v>12</v>
      </c>
      <c r="F116" s="117" t="s">
        <v>22</v>
      </c>
      <c r="G116" s="100"/>
      <c r="H116" s="100"/>
      <c r="I116" s="100"/>
      <c r="J116" s="101"/>
      <c r="K116" s="101"/>
      <c r="L116" s="102"/>
      <c r="M116" s="101"/>
      <c r="N116" s="101"/>
      <c r="O116" s="101"/>
      <c r="P116" s="103"/>
      <c r="R116" s="33"/>
    </row>
    <row r="117" spans="1:18" s="32" customFormat="1" ht="18.75" x14ac:dyDescent="0.3">
      <c r="A117" s="37" t="s">
        <v>247</v>
      </c>
      <c r="B117" s="99">
        <v>3</v>
      </c>
      <c r="C117" s="91" t="str">
        <f t="shared" si="3"/>
        <v>Plantel 2 Amealco</v>
      </c>
      <c r="D117" s="115" t="s">
        <v>11</v>
      </c>
      <c r="E117" s="116" t="s">
        <v>12</v>
      </c>
      <c r="F117" s="117" t="s">
        <v>22</v>
      </c>
      <c r="G117" s="100"/>
      <c r="H117" s="100"/>
      <c r="I117" s="100"/>
      <c r="J117" s="101"/>
      <c r="K117" s="101"/>
      <c r="L117" s="102"/>
      <c r="M117" s="101"/>
      <c r="N117" s="101"/>
      <c r="O117" s="101"/>
      <c r="P117" s="103"/>
      <c r="R117" s="33"/>
    </row>
    <row r="118" spans="1:18" s="32" customFormat="1" ht="18.75" x14ac:dyDescent="0.3">
      <c r="A118" s="37" t="s">
        <v>248</v>
      </c>
      <c r="B118" s="99">
        <v>4</v>
      </c>
      <c r="C118" s="91" t="str">
        <f t="shared" si="3"/>
        <v>Plantel 2 Amealco</v>
      </c>
      <c r="D118" s="115" t="s">
        <v>11</v>
      </c>
      <c r="E118" s="116" t="s">
        <v>12</v>
      </c>
      <c r="F118" s="117" t="s">
        <v>22</v>
      </c>
      <c r="G118" s="100"/>
      <c r="H118" s="100"/>
      <c r="I118" s="100"/>
      <c r="J118" s="101"/>
      <c r="K118" s="101"/>
      <c r="L118" s="102"/>
      <c r="M118" s="101"/>
      <c r="N118" s="101"/>
      <c r="O118" s="101"/>
      <c r="P118" s="103"/>
      <c r="R118" s="33"/>
    </row>
    <row r="119" spans="1:18" s="32" customFormat="1" ht="18.75" x14ac:dyDescent="0.3">
      <c r="A119" s="37" t="s">
        <v>249</v>
      </c>
      <c r="B119" s="99">
        <v>5</v>
      </c>
      <c r="C119" s="91" t="str">
        <f t="shared" si="3"/>
        <v>Plantel 2 Amealco</v>
      </c>
      <c r="D119" s="115" t="s">
        <v>11</v>
      </c>
      <c r="E119" s="116" t="s">
        <v>12</v>
      </c>
      <c r="F119" s="117" t="s">
        <v>22</v>
      </c>
      <c r="G119" s="100"/>
      <c r="H119" s="100"/>
      <c r="I119" s="100"/>
      <c r="J119" s="101"/>
      <c r="K119" s="101"/>
      <c r="L119" s="102"/>
      <c r="M119" s="101"/>
      <c r="N119" s="101"/>
      <c r="O119" s="101"/>
      <c r="P119" s="103"/>
      <c r="R119" s="33"/>
    </row>
    <row r="120" spans="1:18" s="32" customFormat="1" ht="18.75" x14ac:dyDescent="0.3">
      <c r="A120" s="37" t="s">
        <v>250</v>
      </c>
      <c r="B120" s="99">
        <v>6</v>
      </c>
      <c r="C120" s="91" t="str">
        <f t="shared" si="3"/>
        <v>Plantel 2 Amealco</v>
      </c>
      <c r="D120" s="115" t="s">
        <v>11</v>
      </c>
      <c r="E120" s="116" t="s">
        <v>12</v>
      </c>
      <c r="F120" s="117" t="s">
        <v>22</v>
      </c>
      <c r="G120" s="100"/>
      <c r="H120" s="100"/>
      <c r="I120" s="100"/>
      <c r="J120" s="101"/>
      <c r="K120" s="101"/>
      <c r="L120" s="102"/>
      <c r="M120" s="101"/>
      <c r="N120" s="101"/>
      <c r="O120" s="101"/>
      <c r="P120" s="103"/>
      <c r="R120" s="33"/>
    </row>
    <row r="121" spans="1:18" s="32" customFormat="1" ht="18.75" x14ac:dyDescent="0.3">
      <c r="A121" s="37" t="s">
        <v>251</v>
      </c>
      <c r="B121" s="99">
        <v>7</v>
      </c>
      <c r="C121" s="91" t="str">
        <f t="shared" si="3"/>
        <v>Plantel 2 Amealco</v>
      </c>
      <c r="D121" s="115" t="s">
        <v>11</v>
      </c>
      <c r="E121" s="116" t="s">
        <v>12</v>
      </c>
      <c r="F121" s="117" t="s">
        <v>22</v>
      </c>
      <c r="G121" s="100"/>
      <c r="H121" s="100"/>
      <c r="I121" s="100"/>
      <c r="J121" s="101"/>
      <c r="K121" s="101"/>
      <c r="L121" s="102"/>
      <c r="M121" s="101"/>
      <c r="N121" s="101"/>
      <c r="O121" s="101"/>
      <c r="P121" s="103"/>
      <c r="R121" s="33"/>
    </row>
    <row r="122" spans="1:18" s="32" customFormat="1" ht="18.75" x14ac:dyDescent="0.3">
      <c r="A122" s="37" t="s">
        <v>252</v>
      </c>
      <c r="B122" s="99">
        <v>8</v>
      </c>
      <c r="C122" s="91" t="str">
        <f t="shared" si="3"/>
        <v>Plantel 2 Amealco</v>
      </c>
      <c r="D122" s="115" t="s">
        <v>11</v>
      </c>
      <c r="E122" s="116" t="s">
        <v>12</v>
      </c>
      <c r="F122" s="117" t="s">
        <v>22</v>
      </c>
      <c r="G122" s="100"/>
      <c r="H122" s="100"/>
      <c r="I122" s="100"/>
      <c r="J122" s="101"/>
      <c r="K122" s="101"/>
      <c r="L122" s="102"/>
      <c r="M122" s="101"/>
      <c r="N122" s="101"/>
      <c r="O122" s="101"/>
      <c r="P122" s="103"/>
      <c r="R122" s="33"/>
    </row>
    <row r="123" spans="1:18" s="38" customFormat="1" ht="18.75" x14ac:dyDescent="0.3">
      <c r="A123" s="37" t="s">
        <v>253</v>
      </c>
      <c r="B123" s="99">
        <v>9</v>
      </c>
      <c r="C123" s="91" t="str">
        <f t="shared" si="3"/>
        <v>Plantel 2 Amealco</v>
      </c>
      <c r="D123" s="115" t="s">
        <v>11</v>
      </c>
      <c r="E123" s="116" t="s">
        <v>12</v>
      </c>
      <c r="F123" s="117" t="s">
        <v>22</v>
      </c>
      <c r="G123" s="100"/>
      <c r="H123" s="100"/>
      <c r="I123" s="100"/>
      <c r="J123" s="101"/>
      <c r="K123" s="101"/>
      <c r="L123" s="102"/>
      <c r="M123" s="101"/>
      <c r="N123" s="101"/>
      <c r="O123" s="101"/>
      <c r="P123" s="103"/>
      <c r="R123" s="33"/>
    </row>
    <row r="124" spans="1:18" s="38" customFormat="1" ht="18.75" x14ac:dyDescent="0.3">
      <c r="A124" s="37" t="s">
        <v>254</v>
      </c>
      <c r="B124" s="99">
        <v>10</v>
      </c>
      <c r="C124" s="91" t="str">
        <f t="shared" si="3"/>
        <v>Plantel 2 Amealco</v>
      </c>
      <c r="D124" s="115" t="s">
        <v>11</v>
      </c>
      <c r="E124" s="116" t="s">
        <v>12</v>
      </c>
      <c r="F124" s="117" t="s">
        <v>22</v>
      </c>
      <c r="G124" s="100"/>
      <c r="H124" s="100"/>
      <c r="I124" s="100"/>
      <c r="J124" s="101"/>
      <c r="K124" s="101"/>
      <c r="L124" s="102"/>
      <c r="M124" s="101"/>
      <c r="N124" s="101"/>
      <c r="O124" s="101"/>
      <c r="P124" s="103"/>
      <c r="R124" s="33"/>
    </row>
    <row r="125" spans="1:18" s="35" customFormat="1" ht="18.75" x14ac:dyDescent="0.3">
      <c r="A125" s="37" t="s">
        <v>255</v>
      </c>
      <c r="B125" s="99">
        <v>11</v>
      </c>
      <c r="C125" s="91" t="str">
        <f t="shared" si="3"/>
        <v>Plantel 2 Amealco</v>
      </c>
      <c r="D125" s="115" t="s">
        <v>11</v>
      </c>
      <c r="E125" s="116" t="s">
        <v>12</v>
      </c>
      <c r="F125" s="117" t="s">
        <v>22</v>
      </c>
      <c r="G125" s="100"/>
      <c r="H125" s="100"/>
      <c r="I125" s="100"/>
      <c r="J125" s="101"/>
      <c r="K125" s="101"/>
      <c r="L125" s="102"/>
      <c r="M125" s="101"/>
      <c r="N125" s="101"/>
      <c r="O125" s="101"/>
      <c r="P125" s="103"/>
      <c r="R125" s="33"/>
    </row>
    <row r="126" spans="1:18" s="35" customFormat="1" ht="18.75" x14ac:dyDescent="0.3">
      <c r="A126" s="37" t="s">
        <v>256</v>
      </c>
      <c r="B126" s="99">
        <v>12</v>
      </c>
      <c r="C126" s="91" t="str">
        <f t="shared" si="3"/>
        <v>Plantel 2 Amealco</v>
      </c>
      <c r="D126" s="115" t="s">
        <v>11</v>
      </c>
      <c r="E126" s="116" t="s">
        <v>12</v>
      </c>
      <c r="F126" s="117" t="s">
        <v>22</v>
      </c>
      <c r="G126" s="100"/>
      <c r="H126" s="100"/>
      <c r="I126" s="100"/>
      <c r="J126" s="101"/>
      <c r="K126" s="101"/>
      <c r="L126" s="102"/>
      <c r="M126" s="101"/>
      <c r="N126" s="101"/>
      <c r="O126" s="101"/>
      <c r="P126" s="103"/>
      <c r="R126" s="33"/>
    </row>
    <row r="127" spans="1:18" s="35" customFormat="1" ht="18.75" x14ac:dyDescent="0.3">
      <c r="A127" s="37" t="s">
        <v>257</v>
      </c>
      <c r="B127" s="99">
        <v>13</v>
      </c>
      <c r="C127" s="91" t="str">
        <f t="shared" si="3"/>
        <v>Plantel 2 Amealco</v>
      </c>
      <c r="D127" s="115" t="s">
        <v>11</v>
      </c>
      <c r="E127" s="116" t="s">
        <v>12</v>
      </c>
      <c r="F127" s="117" t="s">
        <v>22</v>
      </c>
      <c r="G127" s="100"/>
      <c r="H127" s="100"/>
      <c r="I127" s="100"/>
      <c r="J127" s="101"/>
      <c r="K127" s="101"/>
      <c r="L127" s="102"/>
      <c r="M127" s="101"/>
      <c r="N127" s="101"/>
      <c r="O127" s="101"/>
      <c r="P127" s="103"/>
      <c r="R127" s="33"/>
    </row>
    <row r="128" spans="1:18" s="35" customFormat="1" ht="18.75" x14ac:dyDescent="0.3">
      <c r="A128" s="37" t="s">
        <v>258</v>
      </c>
      <c r="B128" s="99">
        <v>14</v>
      </c>
      <c r="C128" s="91" t="str">
        <f t="shared" si="3"/>
        <v>Plantel 2 Amealco</v>
      </c>
      <c r="D128" s="115" t="s">
        <v>11</v>
      </c>
      <c r="E128" s="116" t="s">
        <v>12</v>
      </c>
      <c r="F128" s="117" t="s">
        <v>22</v>
      </c>
      <c r="G128" s="100"/>
      <c r="H128" s="100"/>
      <c r="I128" s="100"/>
      <c r="J128" s="101"/>
      <c r="K128" s="101"/>
      <c r="L128" s="102"/>
      <c r="M128" s="101"/>
      <c r="N128" s="101"/>
      <c r="O128" s="101"/>
      <c r="P128" s="103"/>
      <c r="R128" s="33"/>
    </row>
    <row r="129" spans="1:18" s="35" customFormat="1" ht="18.75" x14ac:dyDescent="0.3">
      <c r="A129" s="37" t="s">
        <v>259</v>
      </c>
      <c r="B129" s="99">
        <v>15</v>
      </c>
      <c r="C129" s="91" t="str">
        <f t="shared" si="3"/>
        <v>Plantel 2 Amealco</v>
      </c>
      <c r="D129" s="115" t="s">
        <v>11</v>
      </c>
      <c r="E129" s="116" t="s">
        <v>12</v>
      </c>
      <c r="F129" s="117" t="s">
        <v>22</v>
      </c>
      <c r="G129" s="100"/>
      <c r="H129" s="100"/>
      <c r="I129" s="100"/>
      <c r="J129" s="101"/>
      <c r="K129" s="101"/>
      <c r="L129" s="102"/>
      <c r="M129" s="101"/>
      <c r="N129" s="101"/>
      <c r="O129" s="101"/>
      <c r="P129" s="103"/>
      <c r="R129" s="33"/>
    </row>
    <row r="130" spans="1:18" s="35" customFormat="1" ht="18.75" x14ac:dyDescent="0.3">
      <c r="A130" s="37" t="s">
        <v>260</v>
      </c>
      <c r="B130" s="99">
        <v>16</v>
      </c>
      <c r="C130" s="91" t="str">
        <f t="shared" si="3"/>
        <v>Plantel 2 Amealco</v>
      </c>
      <c r="D130" s="115" t="s">
        <v>11</v>
      </c>
      <c r="E130" s="116" t="s">
        <v>12</v>
      </c>
      <c r="F130" s="117" t="s">
        <v>22</v>
      </c>
      <c r="G130" s="100"/>
      <c r="H130" s="100"/>
      <c r="I130" s="100"/>
      <c r="J130" s="101"/>
      <c r="K130" s="101"/>
      <c r="L130" s="102"/>
      <c r="M130" s="101"/>
      <c r="N130" s="101"/>
      <c r="O130" s="101"/>
      <c r="P130" s="103"/>
      <c r="R130" s="33"/>
    </row>
    <row r="131" spans="1:18" s="35" customFormat="1" ht="18.75" x14ac:dyDescent="0.3">
      <c r="A131" s="37" t="s">
        <v>261</v>
      </c>
      <c r="B131" s="99">
        <v>17</v>
      </c>
      <c r="C131" s="91" t="str">
        <f t="shared" ref="C131:C162" si="4">$C$1</f>
        <v>Plantel 2 Amealco</v>
      </c>
      <c r="D131" s="115" t="s">
        <v>11</v>
      </c>
      <c r="E131" s="116" t="s">
        <v>12</v>
      </c>
      <c r="F131" s="117" t="s">
        <v>22</v>
      </c>
      <c r="G131" s="100"/>
      <c r="H131" s="100"/>
      <c r="I131" s="100"/>
      <c r="J131" s="101"/>
      <c r="K131" s="101"/>
      <c r="L131" s="102"/>
      <c r="M131" s="101"/>
      <c r="N131" s="101"/>
      <c r="O131" s="101"/>
      <c r="P131" s="103"/>
      <c r="R131" s="33"/>
    </row>
    <row r="132" spans="1:18" s="35" customFormat="1" ht="19.5" thickBot="1" x14ac:dyDescent="0.35">
      <c r="A132" s="37" t="s">
        <v>262</v>
      </c>
      <c r="B132" s="99">
        <v>18</v>
      </c>
      <c r="C132" s="91" t="str">
        <f t="shared" si="4"/>
        <v>Plantel 2 Amealco</v>
      </c>
      <c r="D132" s="115" t="s">
        <v>11</v>
      </c>
      <c r="E132" s="116" t="s">
        <v>12</v>
      </c>
      <c r="F132" s="117" t="s">
        <v>22</v>
      </c>
      <c r="G132" s="100"/>
      <c r="H132" s="100"/>
      <c r="I132" s="100"/>
      <c r="J132" s="101"/>
      <c r="K132" s="101"/>
      <c r="L132" s="102"/>
      <c r="M132" s="101"/>
      <c r="N132" s="101"/>
      <c r="O132" s="101"/>
      <c r="P132" s="103"/>
      <c r="R132" s="33"/>
    </row>
    <row r="133" spans="1:18" s="35" customFormat="1" ht="19.5" thickBot="1" x14ac:dyDescent="0.35">
      <c r="A133" s="37" t="s">
        <v>263</v>
      </c>
      <c r="B133" s="138">
        <v>19</v>
      </c>
      <c r="C133" s="140" t="str">
        <f t="shared" si="4"/>
        <v>Plantel 2 Amealco</v>
      </c>
      <c r="D133" s="149" t="s">
        <v>11</v>
      </c>
      <c r="E133" s="147" t="s">
        <v>12</v>
      </c>
      <c r="F133" s="148" t="s">
        <v>21</v>
      </c>
      <c r="G133" s="150"/>
      <c r="H133" s="151"/>
      <c r="I133" s="152"/>
      <c r="J133" s="118"/>
      <c r="K133" s="118"/>
      <c r="L133" s="119"/>
      <c r="M133" s="118"/>
      <c r="N133" s="118"/>
      <c r="O133" s="118"/>
      <c r="P133" s="120"/>
      <c r="R133" s="33"/>
    </row>
    <row r="134" spans="1:18" s="35" customFormat="1" ht="19.5" thickBot="1" x14ac:dyDescent="0.35">
      <c r="A134" s="37" t="s">
        <v>264</v>
      </c>
      <c r="B134" s="137">
        <v>20</v>
      </c>
      <c r="C134" s="139" t="str">
        <f t="shared" si="4"/>
        <v>Plantel 2 Amealco</v>
      </c>
      <c r="D134" s="146" t="s">
        <v>11</v>
      </c>
      <c r="E134" s="147" t="s">
        <v>12</v>
      </c>
      <c r="F134" s="148" t="s">
        <v>111</v>
      </c>
      <c r="G134" s="150"/>
      <c r="H134" s="151"/>
      <c r="I134" s="152"/>
      <c r="J134" s="104"/>
      <c r="K134" s="104"/>
      <c r="L134" s="105"/>
      <c r="M134" s="104"/>
      <c r="N134" s="104"/>
      <c r="O134" s="104"/>
      <c r="P134" s="106"/>
      <c r="R134" s="33"/>
    </row>
    <row r="135" spans="1:18" s="35" customFormat="1" ht="18" customHeight="1" x14ac:dyDescent="0.3">
      <c r="A135" s="37" t="s">
        <v>265</v>
      </c>
      <c r="B135" s="107">
        <v>1</v>
      </c>
      <c r="C135" s="82" t="str">
        <f t="shared" si="4"/>
        <v>Plantel 2 Amealco</v>
      </c>
      <c r="D135" s="83" t="s">
        <v>124</v>
      </c>
      <c r="E135" s="85" t="s">
        <v>16</v>
      </c>
      <c r="F135" s="126" t="s">
        <v>22</v>
      </c>
      <c r="G135" s="127"/>
      <c r="H135" s="127"/>
      <c r="I135" s="127"/>
      <c r="J135" s="128"/>
      <c r="K135" s="128"/>
      <c r="L135" s="129"/>
      <c r="M135" s="128"/>
      <c r="N135" s="128"/>
      <c r="O135" s="128"/>
      <c r="P135" s="130"/>
      <c r="R135" s="33"/>
    </row>
    <row r="136" spans="1:18" s="35" customFormat="1" ht="18" customHeight="1" x14ac:dyDescent="0.3">
      <c r="A136" s="37" t="s">
        <v>266</v>
      </c>
      <c r="B136" s="99">
        <v>2</v>
      </c>
      <c r="C136" s="91" t="str">
        <f t="shared" si="4"/>
        <v>Plantel 2 Amealco</v>
      </c>
      <c r="D136" s="92" t="s">
        <v>124</v>
      </c>
      <c r="E136" s="94" t="s">
        <v>16</v>
      </c>
      <c r="F136" s="125" t="s">
        <v>22</v>
      </c>
      <c r="G136" s="121"/>
      <c r="H136" s="121"/>
      <c r="I136" s="121"/>
      <c r="J136" s="122"/>
      <c r="K136" s="122"/>
      <c r="L136" s="123"/>
      <c r="M136" s="122"/>
      <c r="N136" s="122"/>
      <c r="O136" s="122"/>
      <c r="P136" s="124"/>
      <c r="R136" s="33"/>
    </row>
    <row r="137" spans="1:18" s="38" customFormat="1" ht="18" customHeight="1" thickBot="1" x14ac:dyDescent="0.35">
      <c r="A137" s="37" t="s">
        <v>267</v>
      </c>
      <c r="B137" s="99">
        <v>3</v>
      </c>
      <c r="C137" s="91" t="str">
        <f t="shared" si="4"/>
        <v>Plantel 2 Amealco</v>
      </c>
      <c r="D137" s="92" t="s">
        <v>124</v>
      </c>
      <c r="E137" s="94" t="s">
        <v>16</v>
      </c>
      <c r="F137" s="125" t="s">
        <v>22</v>
      </c>
      <c r="G137" s="121"/>
      <c r="H137" s="121"/>
      <c r="I137" s="121"/>
      <c r="J137" s="122"/>
      <c r="K137" s="122"/>
      <c r="L137" s="123"/>
      <c r="M137" s="122"/>
      <c r="N137" s="122"/>
      <c r="O137" s="122"/>
      <c r="P137" s="124"/>
      <c r="R137" s="33"/>
    </row>
    <row r="138" spans="1:18" s="38" customFormat="1" ht="18" customHeight="1" thickBot="1" x14ac:dyDescent="0.35">
      <c r="A138" s="37" t="s">
        <v>268</v>
      </c>
      <c r="B138" s="137">
        <v>4</v>
      </c>
      <c r="C138" s="139" t="str">
        <f t="shared" si="4"/>
        <v>Plantel 2 Amealco</v>
      </c>
      <c r="D138" s="146" t="s">
        <v>124</v>
      </c>
      <c r="E138" s="147" t="s">
        <v>16</v>
      </c>
      <c r="F138" s="148" t="s">
        <v>21</v>
      </c>
      <c r="G138" s="150"/>
      <c r="H138" s="151"/>
      <c r="I138" s="152"/>
      <c r="J138" s="104"/>
      <c r="K138" s="104"/>
      <c r="L138" s="105"/>
      <c r="M138" s="104"/>
      <c r="N138" s="104"/>
      <c r="O138" s="104"/>
      <c r="P138" s="106"/>
      <c r="R138" s="33"/>
    </row>
    <row r="139" spans="1:18" s="32" customFormat="1" ht="18" customHeight="1" x14ac:dyDescent="0.3">
      <c r="A139" s="37" t="s">
        <v>269</v>
      </c>
      <c r="B139" s="107">
        <v>1</v>
      </c>
      <c r="C139" s="82" t="str">
        <f t="shared" si="4"/>
        <v>Plantel 2 Amealco</v>
      </c>
      <c r="D139" s="108" t="s">
        <v>124</v>
      </c>
      <c r="E139" s="109" t="s">
        <v>12</v>
      </c>
      <c r="F139" s="110" t="s">
        <v>22</v>
      </c>
      <c r="G139" s="127"/>
      <c r="H139" s="127"/>
      <c r="I139" s="127"/>
      <c r="J139" s="128"/>
      <c r="K139" s="128"/>
      <c r="L139" s="129"/>
      <c r="M139" s="128"/>
      <c r="N139" s="128"/>
      <c r="O139" s="128"/>
      <c r="P139" s="130"/>
      <c r="R139" s="33"/>
    </row>
    <row r="140" spans="1:18" s="32" customFormat="1" ht="18" customHeight="1" x14ac:dyDescent="0.3">
      <c r="A140" s="37" t="s">
        <v>270</v>
      </c>
      <c r="B140" s="99">
        <v>2</v>
      </c>
      <c r="C140" s="91" t="str">
        <f t="shared" si="4"/>
        <v>Plantel 2 Amealco</v>
      </c>
      <c r="D140" s="115" t="s">
        <v>124</v>
      </c>
      <c r="E140" s="116" t="s">
        <v>12</v>
      </c>
      <c r="F140" s="117" t="s">
        <v>22</v>
      </c>
      <c r="G140" s="121"/>
      <c r="H140" s="121"/>
      <c r="I140" s="121"/>
      <c r="J140" s="122"/>
      <c r="K140" s="122"/>
      <c r="L140" s="123"/>
      <c r="M140" s="122"/>
      <c r="N140" s="122"/>
      <c r="O140" s="122"/>
      <c r="P140" s="124"/>
      <c r="R140" s="33"/>
    </row>
    <row r="141" spans="1:18" s="32" customFormat="1" ht="18" customHeight="1" thickBot="1" x14ac:dyDescent="0.35">
      <c r="A141" s="37" t="s">
        <v>271</v>
      </c>
      <c r="B141" s="99">
        <v>3</v>
      </c>
      <c r="C141" s="91" t="str">
        <f t="shared" si="4"/>
        <v>Plantel 2 Amealco</v>
      </c>
      <c r="D141" s="115" t="s">
        <v>124</v>
      </c>
      <c r="E141" s="116" t="s">
        <v>12</v>
      </c>
      <c r="F141" s="117" t="s">
        <v>22</v>
      </c>
      <c r="G141" s="121"/>
      <c r="H141" s="121"/>
      <c r="I141" s="121"/>
      <c r="J141" s="122"/>
      <c r="K141" s="122"/>
      <c r="L141" s="123"/>
      <c r="M141" s="122"/>
      <c r="N141" s="122"/>
      <c r="O141" s="122"/>
      <c r="P141" s="124"/>
      <c r="R141" s="33"/>
    </row>
    <row r="142" spans="1:18" s="38" customFormat="1" ht="18" customHeight="1" thickBot="1" x14ac:dyDescent="0.35">
      <c r="A142" s="37" t="s">
        <v>272</v>
      </c>
      <c r="B142" s="137">
        <v>4</v>
      </c>
      <c r="C142" s="139" t="str">
        <f t="shared" si="4"/>
        <v>Plantel 2 Amealco</v>
      </c>
      <c r="D142" s="146" t="s">
        <v>124</v>
      </c>
      <c r="E142" s="147" t="s">
        <v>12</v>
      </c>
      <c r="F142" s="148" t="s">
        <v>21</v>
      </c>
      <c r="G142" s="150"/>
      <c r="H142" s="151"/>
      <c r="I142" s="152"/>
      <c r="J142" s="104"/>
      <c r="K142" s="104"/>
      <c r="L142" s="105"/>
      <c r="M142" s="104"/>
      <c r="N142" s="104"/>
      <c r="O142" s="104"/>
      <c r="P142" s="106"/>
      <c r="R142" s="33"/>
    </row>
    <row r="143" spans="1:18" s="38" customFormat="1" ht="18.75" x14ac:dyDescent="0.3">
      <c r="A143" s="37" t="s">
        <v>273</v>
      </c>
      <c r="B143" s="81">
        <v>1</v>
      </c>
      <c r="C143" s="82" t="str">
        <f t="shared" si="4"/>
        <v>Plantel 2 Amealco</v>
      </c>
      <c r="D143" s="83" t="s">
        <v>123</v>
      </c>
      <c r="E143" s="84" t="s">
        <v>16</v>
      </c>
      <c r="F143" s="85" t="s">
        <v>22</v>
      </c>
      <c r="G143" s="86"/>
      <c r="H143" s="86"/>
      <c r="I143" s="86"/>
      <c r="J143" s="87"/>
      <c r="K143" s="87"/>
      <c r="L143" s="88"/>
      <c r="M143" s="87"/>
      <c r="N143" s="87"/>
      <c r="O143" s="87"/>
      <c r="P143" s="89"/>
      <c r="R143" s="33"/>
    </row>
    <row r="144" spans="1:18" s="35" customFormat="1" ht="18.75" x14ac:dyDescent="0.3">
      <c r="A144" s="37" t="s">
        <v>274</v>
      </c>
      <c r="B144" s="90">
        <v>2</v>
      </c>
      <c r="C144" s="91" t="str">
        <f t="shared" si="4"/>
        <v>Plantel 2 Amealco</v>
      </c>
      <c r="D144" s="92" t="s">
        <v>123</v>
      </c>
      <c r="E144" s="93" t="s">
        <v>16</v>
      </c>
      <c r="F144" s="94" t="s">
        <v>22</v>
      </c>
      <c r="G144" s="95"/>
      <c r="H144" s="95"/>
      <c r="I144" s="95"/>
      <c r="J144" s="96"/>
      <c r="K144" s="96"/>
      <c r="L144" s="97"/>
      <c r="M144" s="96"/>
      <c r="N144" s="96"/>
      <c r="O144" s="96"/>
      <c r="P144" s="98"/>
      <c r="R144" s="33"/>
    </row>
    <row r="145" spans="1:18" s="35" customFormat="1" ht="18.75" x14ac:dyDescent="0.3">
      <c r="A145" s="37" t="s">
        <v>275</v>
      </c>
      <c r="B145" s="90">
        <v>3</v>
      </c>
      <c r="C145" s="91" t="str">
        <f t="shared" si="4"/>
        <v>Plantel 2 Amealco</v>
      </c>
      <c r="D145" s="92" t="s">
        <v>123</v>
      </c>
      <c r="E145" s="93" t="s">
        <v>16</v>
      </c>
      <c r="F145" s="94" t="s">
        <v>22</v>
      </c>
      <c r="G145" s="95"/>
      <c r="H145" s="95"/>
      <c r="I145" s="95"/>
      <c r="J145" s="96"/>
      <c r="K145" s="96"/>
      <c r="L145" s="97"/>
      <c r="M145" s="96"/>
      <c r="N145" s="96"/>
      <c r="O145" s="96"/>
      <c r="P145" s="98"/>
      <c r="R145" s="33"/>
    </row>
    <row r="146" spans="1:18" s="35" customFormat="1" ht="18.75" x14ac:dyDescent="0.3">
      <c r="A146" s="37" t="s">
        <v>276</v>
      </c>
      <c r="B146" s="90">
        <v>4</v>
      </c>
      <c r="C146" s="91" t="str">
        <f t="shared" si="4"/>
        <v>Plantel 2 Amealco</v>
      </c>
      <c r="D146" s="92" t="s">
        <v>123</v>
      </c>
      <c r="E146" s="93" t="s">
        <v>16</v>
      </c>
      <c r="F146" s="94" t="s">
        <v>22</v>
      </c>
      <c r="G146" s="95"/>
      <c r="H146" s="95"/>
      <c r="I146" s="95"/>
      <c r="J146" s="96"/>
      <c r="K146" s="96"/>
      <c r="L146" s="97"/>
      <c r="M146" s="96"/>
      <c r="N146" s="96"/>
      <c r="O146" s="96"/>
      <c r="P146" s="98"/>
      <c r="R146" s="33"/>
    </row>
    <row r="147" spans="1:18" s="38" customFormat="1" ht="18.75" x14ac:dyDescent="0.3">
      <c r="A147" s="37" t="s">
        <v>277</v>
      </c>
      <c r="B147" s="90">
        <v>5</v>
      </c>
      <c r="C147" s="91" t="str">
        <f t="shared" si="4"/>
        <v>Plantel 2 Amealco</v>
      </c>
      <c r="D147" s="92" t="s">
        <v>123</v>
      </c>
      <c r="E147" s="93" t="s">
        <v>16</v>
      </c>
      <c r="F147" s="94" t="s">
        <v>22</v>
      </c>
      <c r="G147" s="95"/>
      <c r="H147" s="95"/>
      <c r="I147" s="95"/>
      <c r="J147" s="96"/>
      <c r="K147" s="96"/>
      <c r="L147" s="97"/>
      <c r="M147" s="96"/>
      <c r="N147" s="96"/>
      <c r="O147" s="96"/>
      <c r="P147" s="98"/>
      <c r="R147" s="33"/>
    </row>
    <row r="148" spans="1:18" s="38" customFormat="1" ht="18.75" x14ac:dyDescent="0.3">
      <c r="A148" s="37" t="s">
        <v>278</v>
      </c>
      <c r="B148" s="90">
        <v>6</v>
      </c>
      <c r="C148" s="91" t="str">
        <f t="shared" si="4"/>
        <v>Plantel 2 Amealco</v>
      </c>
      <c r="D148" s="92" t="s">
        <v>123</v>
      </c>
      <c r="E148" s="93" t="s">
        <v>16</v>
      </c>
      <c r="F148" s="94" t="s">
        <v>22</v>
      </c>
      <c r="G148" s="95"/>
      <c r="H148" s="95"/>
      <c r="I148" s="95"/>
      <c r="J148" s="96"/>
      <c r="K148" s="96"/>
      <c r="L148" s="97"/>
      <c r="M148" s="96"/>
      <c r="N148" s="96"/>
      <c r="O148" s="96"/>
      <c r="P148" s="98"/>
      <c r="R148" s="33"/>
    </row>
    <row r="149" spans="1:18" s="32" customFormat="1" ht="18.75" x14ac:dyDescent="0.3">
      <c r="A149" s="37" t="s">
        <v>279</v>
      </c>
      <c r="B149" s="90">
        <v>7</v>
      </c>
      <c r="C149" s="91" t="str">
        <f t="shared" si="4"/>
        <v>Plantel 2 Amealco</v>
      </c>
      <c r="D149" s="92" t="s">
        <v>123</v>
      </c>
      <c r="E149" s="93" t="s">
        <v>16</v>
      </c>
      <c r="F149" s="94" t="s">
        <v>22</v>
      </c>
      <c r="G149" s="95"/>
      <c r="H149" s="95"/>
      <c r="I149" s="95"/>
      <c r="J149" s="96"/>
      <c r="K149" s="96"/>
      <c r="L149" s="97"/>
      <c r="M149" s="96"/>
      <c r="N149" s="96"/>
      <c r="O149" s="96"/>
      <c r="P149" s="98"/>
      <c r="R149" s="33"/>
    </row>
    <row r="150" spans="1:18" s="32" customFormat="1" ht="18.75" x14ac:dyDescent="0.3">
      <c r="A150" s="37" t="s">
        <v>280</v>
      </c>
      <c r="B150" s="90">
        <v>8</v>
      </c>
      <c r="C150" s="91" t="str">
        <f t="shared" si="4"/>
        <v>Plantel 2 Amealco</v>
      </c>
      <c r="D150" s="92" t="s">
        <v>123</v>
      </c>
      <c r="E150" s="93" t="s">
        <v>16</v>
      </c>
      <c r="F150" s="94" t="s">
        <v>22</v>
      </c>
      <c r="G150" s="95"/>
      <c r="H150" s="95"/>
      <c r="I150" s="95"/>
      <c r="J150" s="96"/>
      <c r="K150" s="96"/>
      <c r="L150" s="97"/>
      <c r="M150" s="96"/>
      <c r="N150" s="96"/>
      <c r="O150" s="96"/>
      <c r="P150" s="98"/>
      <c r="R150" s="33"/>
    </row>
    <row r="151" spans="1:18" s="32" customFormat="1" ht="18.75" x14ac:dyDescent="0.3">
      <c r="A151" s="37" t="s">
        <v>281</v>
      </c>
      <c r="B151" s="90">
        <v>9</v>
      </c>
      <c r="C151" s="91" t="str">
        <f t="shared" si="4"/>
        <v>Plantel 2 Amealco</v>
      </c>
      <c r="D151" s="92" t="s">
        <v>123</v>
      </c>
      <c r="E151" s="93" t="s">
        <v>16</v>
      </c>
      <c r="F151" s="94" t="s">
        <v>22</v>
      </c>
      <c r="G151" s="95"/>
      <c r="H151" s="95"/>
      <c r="I151" s="95"/>
      <c r="J151" s="96"/>
      <c r="K151" s="96"/>
      <c r="L151" s="97"/>
      <c r="M151" s="96"/>
      <c r="N151" s="96"/>
      <c r="O151" s="96"/>
      <c r="P151" s="98"/>
      <c r="R151" s="33"/>
    </row>
    <row r="152" spans="1:18" s="32" customFormat="1" ht="18.75" x14ac:dyDescent="0.3">
      <c r="A152" s="37" t="s">
        <v>282</v>
      </c>
      <c r="B152" s="90">
        <v>10</v>
      </c>
      <c r="C152" s="91" t="str">
        <f t="shared" si="4"/>
        <v>Plantel 2 Amealco</v>
      </c>
      <c r="D152" s="92" t="s">
        <v>123</v>
      </c>
      <c r="E152" s="93" t="s">
        <v>16</v>
      </c>
      <c r="F152" s="94" t="s">
        <v>22</v>
      </c>
      <c r="G152" s="95"/>
      <c r="H152" s="95"/>
      <c r="I152" s="95"/>
      <c r="J152" s="96"/>
      <c r="K152" s="96"/>
      <c r="L152" s="97"/>
      <c r="M152" s="96"/>
      <c r="N152" s="96"/>
      <c r="O152" s="96"/>
      <c r="P152" s="98"/>
      <c r="R152" s="33"/>
    </row>
    <row r="153" spans="1:18" s="32" customFormat="1" ht="18.75" x14ac:dyDescent="0.3">
      <c r="A153" s="37" t="s">
        <v>283</v>
      </c>
      <c r="B153" s="90">
        <v>11</v>
      </c>
      <c r="C153" s="91" t="str">
        <f t="shared" si="4"/>
        <v>Plantel 2 Amealco</v>
      </c>
      <c r="D153" s="92" t="s">
        <v>123</v>
      </c>
      <c r="E153" s="93" t="s">
        <v>16</v>
      </c>
      <c r="F153" s="94" t="s">
        <v>22</v>
      </c>
      <c r="G153" s="95"/>
      <c r="H153" s="95"/>
      <c r="I153" s="95"/>
      <c r="J153" s="96"/>
      <c r="K153" s="96"/>
      <c r="L153" s="97"/>
      <c r="M153" s="96"/>
      <c r="N153" s="96"/>
      <c r="O153" s="96"/>
      <c r="P153" s="98"/>
      <c r="R153" s="33"/>
    </row>
    <row r="154" spans="1:18" s="32" customFormat="1" ht="19.5" thickBot="1" x14ac:dyDescent="0.35">
      <c r="A154" s="37" t="s">
        <v>284</v>
      </c>
      <c r="B154" s="90">
        <v>12</v>
      </c>
      <c r="C154" s="91" t="str">
        <f t="shared" si="4"/>
        <v>Plantel 2 Amealco</v>
      </c>
      <c r="D154" s="92" t="s">
        <v>123</v>
      </c>
      <c r="E154" s="93" t="s">
        <v>16</v>
      </c>
      <c r="F154" s="94" t="s">
        <v>22</v>
      </c>
      <c r="G154" s="95"/>
      <c r="H154" s="95"/>
      <c r="I154" s="95"/>
      <c r="J154" s="96"/>
      <c r="K154" s="96"/>
      <c r="L154" s="97"/>
      <c r="M154" s="96"/>
      <c r="N154" s="96"/>
      <c r="O154" s="96"/>
      <c r="P154" s="98"/>
      <c r="R154" s="33"/>
    </row>
    <row r="155" spans="1:18" s="32" customFormat="1" ht="19.5" thickBot="1" x14ac:dyDescent="0.35">
      <c r="A155" s="37" t="s">
        <v>285</v>
      </c>
      <c r="B155" s="138">
        <v>13</v>
      </c>
      <c r="C155" s="140" t="str">
        <f t="shared" si="4"/>
        <v>Plantel 2 Amealco</v>
      </c>
      <c r="D155" s="149" t="s">
        <v>123</v>
      </c>
      <c r="E155" s="147" t="s">
        <v>16</v>
      </c>
      <c r="F155" s="148" t="s">
        <v>21</v>
      </c>
      <c r="G155" s="150"/>
      <c r="H155" s="151"/>
      <c r="I155" s="152"/>
      <c r="J155" s="118"/>
      <c r="K155" s="118"/>
      <c r="L155" s="119"/>
      <c r="M155" s="118"/>
      <c r="N155" s="118"/>
      <c r="O155" s="118"/>
      <c r="P155" s="120"/>
      <c r="R155" s="33"/>
    </row>
    <row r="156" spans="1:18" s="32" customFormat="1" ht="19.5" thickBot="1" x14ac:dyDescent="0.35">
      <c r="A156" s="37" t="s">
        <v>286</v>
      </c>
      <c r="B156" s="137">
        <v>14</v>
      </c>
      <c r="C156" s="139" t="str">
        <f t="shared" si="4"/>
        <v>Plantel 2 Amealco</v>
      </c>
      <c r="D156" s="146" t="s">
        <v>123</v>
      </c>
      <c r="E156" s="147" t="s">
        <v>16</v>
      </c>
      <c r="F156" s="148" t="s">
        <v>111</v>
      </c>
      <c r="G156" s="150"/>
      <c r="H156" s="151"/>
      <c r="I156" s="152"/>
      <c r="J156" s="104"/>
      <c r="K156" s="104"/>
      <c r="L156" s="105"/>
      <c r="M156" s="104"/>
      <c r="N156" s="104"/>
      <c r="O156" s="104"/>
      <c r="P156" s="106"/>
      <c r="R156" s="33"/>
    </row>
    <row r="157" spans="1:18" s="32" customFormat="1" ht="18.75" x14ac:dyDescent="0.3">
      <c r="A157" s="37" t="s">
        <v>287</v>
      </c>
      <c r="B157" s="107">
        <v>1</v>
      </c>
      <c r="C157" s="82" t="str">
        <f t="shared" si="4"/>
        <v>Plantel 2 Amealco</v>
      </c>
      <c r="D157" s="108" t="s">
        <v>123</v>
      </c>
      <c r="E157" s="109" t="s">
        <v>12</v>
      </c>
      <c r="F157" s="110" t="s">
        <v>22</v>
      </c>
      <c r="G157" s="111"/>
      <c r="H157" s="111"/>
      <c r="I157" s="111"/>
      <c r="J157" s="112"/>
      <c r="K157" s="112"/>
      <c r="L157" s="113"/>
      <c r="M157" s="112"/>
      <c r="N157" s="112"/>
      <c r="O157" s="112"/>
      <c r="P157" s="114"/>
      <c r="R157" s="33"/>
    </row>
    <row r="158" spans="1:18" s="32" customFormat="1" ht="18.75" x14ac:dyDescent="0.3">
      <c r="A158" s="37" t="s">
        <v>288</v>
      </c>
      <c r="B158" s="99">
        <v>2</v>
      </c>
      <c r="C158" s="91" t="str">
        <f t="shared" si="4"/>
        <v>Plantel 2 Amealco</v>
      </c>
      <c r="D158" s="115" t="s">
        <v>123</v>
      </c>
      <c r="E158" s="116" t="s">
        <v>12</v>
      </c>
      <c r="F158" s="117" t="s">
        <v>22</v>
      </c>
      <c r="G158" s="100"/>
      <c r="H158" s="100"/>
      <c r="I158" s="100"/>
      <c r="J158" s="101"/>
      <c r="K158" s="101"/>
      <c r="L158" s="102"/>
      <c r="M158" s="101"/>
      <c r="N158" s="101"/>
      <c r="O158" s="101"/>
      <c r="P158" s="103"/>
      <c r="R158" s="33"/>
    </row>
    <row r="159" spans="1:18" s="32" customFormat="1" ht="18.75" x14ac:dyDescent="0.3">
      <c r="A159" s="37" t="s">
        <v>289</v>
      </c>
      <c r="B159" s="99">
        <v>3</v>
      </c>
      <c r="C159" s="91" t="str">
        <f t="shared" si="4"/>
        <v>Plantel 2 Amealco</v>
      </c>
      <c r="D159" s="115" t="s">
        <v>123</v>
      </c>
      <c r="E159" s="116" t="s">
        <v>12</v>
      </c>
      <c r="F159" s="117" t="s">
        <v>22</v>
      </c>
      <c r="G159" s="100"/>
      <c r="H159" s="100"/>
      <c r="I159" s="100"/>
      <c r="J159" s="101"/>
      <c r="K159" s="101"/>
      <c r="L159" s="102"/>
      <c r="M159" s="101"/>
      <c r="N159" s="101"/>
      <c r="O159" s="101"/>
      <c r="P159" s="103"/>
      <c r="R159" s="33"/>
    </row>
    <row r="160" spans="1:18" s="32" customFormat="1" ht="18.75" x14ac:dyDescent="0.3">
      <c r="A160" s="37" t="s">
        <v>290</v>
      </c>
      <c r="B160" s="99">
        <v>4</v>
      </c>
      <c r="C160" s="91" t="str">
        <f t="shared" si="4"/>
        <v>Plantel 2 Amealco</v>
      </c>
      <c r="D160" s="115" t="s">
        <v>123</v>
      </c>
      <c r="E160" s="116" t="s">
        <v>12</v>
      </c>
      <c r="F160" s="117" t="s">
        <v>22</v>
      </c>
      <c r="G160" s="100"/>
      <c r="H160" s="100"/>
      <c r="I160" s="100"/>
      <c r="J160" s="101"/>
      <c r="K160" s="101"/>
      <c r="L160" s="102"/>
      <c r="M160" s="101"/>
      <c r="N160" s="101"/>
      <c r="O160" s="101"/>
      <c r="P160" s="103"/>
      <c r="R160" s="33"/>
    </row>
    <row r="161" spans="1:18" s="32" customFormat="1" ht="18.75" x14ac:dyDescent="0.3">
      <c r="A161" s="37" t="s">
        <v>291</v>
      </c>
      <c r="B161" s="99">
        <v>5</v>
      </c>
      <c r="C161" s="91" t="str">
        <f t="shared" si="4"/>
        <v>Plantel 2 Amealco</v>
      </c>
      <c r="D161" s="115" t="s">
        <v>123</v>
      </c>
      <c r="E161" s="116" t="s">
        <v>12</v>
      </c>
      <c r="F161" s="117" t="s">
        <v>22</v>
      </c>
      <c r="G161" s="100"/>
      <c r="H161" s="100"/>
      <c r="I161" s="100"/>
      <c r="J161" s="101"/>
      <c r="K161" s="101"/>
      <c r="L161" s="102"/>
      <c r="M161" s="101"/>
      <c r="N161" s="101"/>
      <c r="O161" s="101"/>
      <c r="P161" s="103"/>
      <c r="R161" s="33"/>
    </row>
    <row r="162" spans="1:18" s="32" customFormat="1" ht="18.75" x14ac:dyDescent="0.3">
      <c r="A162" s="37" t="s">
        <v>292</v>
      </c>
      <c r="B162" s="99">
        <v>6</v>
      </c>
      <c r="C162" s="91" t="str">
        <f t="shared" si="4"/>
        <v>Plantel 2 Amealco</v>
      </c>
      <c r="D162" s="115" t="s">
        <v>123</v>
      </c>
      <c r="E162" s="116" t="s">
        <v>12</v>
      </c>
      <c r="F162" s="117" t="s">
        <v>22</v>
      </c>
      <c r="G162" s="100"/>
      <c r="H162" s="100"/>
      <c r="I162" s="100"/>
      <c r="J162" s="101"/>
      <c r="K162" s="101"/>
      <c r="L162" s="102"/>
      <c r="M162" s="101"/>
      <c r="N162" s="101"/>
      <c r="O162" s="101"/>
      <c r="P162" s="103"/>
      <c r="R162" s="33"/>
    </row>
    <row r="163" spans="1:18" s="32" customFormat="1" ht="18.75" x14ac:dyDescent="0.3">
      <c r="A163" s="37" t="s">
        <v>293</v>
      </c>
      <c r="B163" s="99">
        <v>7</v>
      </c>
      <c r="C163" s="91" t="str">
        <f t="shared" ref="C163:C170" si="5">$C$1</f>
        <v>Plantel 2 Amealco</v>
      </c>
      <c r="D163" s="115" t="s">
        <v>123</v>
      </c>
      <c r="E163" s="116" t="s">
        <v>12</v>
      </c>
      <c r="F163" s="117" t="s">
        <v>22</v>
      </c>
      <c r="G163" s="100"/>
      <c r="H163" s="100"/>
      <c r="I163" s="100"/>
      <c r="J163" s="101"/>
      <c r="K163" s="101"/>
      <c r="L163" s="102"/>
      <c r="M163" s="101"/>
      <c r="N163" s="101"/>
      <c r="O163" s="101"/>
      <c r="P163" s="103"/>
      <c r="R163" s="33"/>
    </row>
    <row r="164" spans="1:18" s="32" customFormat="1" ht="18.75" x14ac:dyDescent="0.3">
      <c r="A164" s="37" t="s">
        <v>294</v>
      </c>
      <c r="B164" s="99">
        <v>8</v>
      </c>
      <c r="C164" s="91" t="str">
        <f t="shared" si="5"/>
        <v>Plantel 2 Amealco</v>
      </c>
      <c r="D164" s="115" t="s">
        <v>123</v>
      </c>
      <c r="E164" s="116" t="s">
        <v>12</v>
      </c>
      <c r="F164" s="117" t="s">
        <v>22</v>
      </c>
      <c r="G164" s="100"/>
      <c r="H164" s="100"/>
      <c r="I164" s="100"/>
      <c r="J164" s="101"/>
      <c r="K164" s="101"/>
      <c r="L164" s="102"/>
      <c r="M164" s="101"/>
      <c r="N164" s="101"/>
      <c r="O164" s="101"/>
      <c r="P164" s="103"/>
      <c r="R164" s="33"/>
    </row>
    <row r="165" spans="1:18" s="32" customFormat="1" ht="18.75" x14ac:dyDescent="0.3">
      <c r="A165" s="37" t="s">
        <v>295</v>
      </c>
      <c r="B165" s="99">
        <v>9</v>
      </c>
      <c r="C165" s="91" t="str">
        <f t="shared" si="5"/>
        <v>Plantel 2 Amealco</v>
      </c>
      <c r="D165" s="115" t="s">
        <v>123</v>
      </c>
      <c r="E165" s="116" t="s">
        <v>12</v>
      </c>
      <c r="F165" s="117" t="s">
        <v>22</v>
      </c>
      <c r="G165" s="100"/>
      <c r="H165" s="100"/>
      <c r="I165" s="100"/>
      <c r="J165" s="101"/>
      <c r="K165" s="101"/>
      <c r="L165" s="102"/>
      <c r="M165" s="101"/>
      <c r="N165" s="101"/>
      <c r="O165" s="101"/>
      <c r="P165" s="103"/>
      <c r="R165" s="33"/>
    </row>
    <row r="166" spans="1:18" s="32" customFormat="1" ht="18.75" x14ac:dyDescent="0.3">
      <c r="A166" s="37" t="s">
        <v>296</v>
      </c>
      <c r="B166" s="99">
        <v>10</v>
      </c>
      <c r="C166" s="91" t="str">
        <f t="shared" si="5"/>
        <v>Plantel 2 Amealco</v>
      </c>
      <c r="D166" s="115" t="s">
        <v>123</v>
      </c>
      <c r="E166" s="116" t="s">
        <v>12</v>
      </c>
      <c r="F166" s="117" t="s">
        <v>22</v>
      </c>
      <c r="G166" s="100"/>
      <c r="H166" s="100"/>
      <c r="I166" s="100"/>
      <c r="J166" s="101"/>
      <c r="K166" s="101"/>
      <c r="L166" s="102"/>
      <c r="M166" s="101"/>
      <c r="N166" s="101"/>
      <c r="O166" s="101"/>
      <c r="P166" s="103"/>
      <c r="R166" s="33"/>
    </row>
    <row r="167" spans="1:18" s="32" customFormat="1" ht="18.75" x14ac:dyDescent="0.3">
      <c r="A167" s="37" t="s">
        <v>297</v>
      </c>
      <c r="B167" s="99">
        <v>11</v>
      </c>
      <c r="C167" s="91" t="str">
        <f t="shared" si="5"/>
        <v>Plantel 2 Amealco</v>
      </c>
      <c r="D167" s="115" t="s">
        <v>123</v>
      </c>
      <c r="E167" s="116" t="s">
        <v>12</v>
      </c>
      <c r="F167" s="117" t="s">
        <v>22</v>
      </c>
      <c r="G167" s="100"/>
      <c r="H167" s="100"/>
      <c r="I167" s="100"/>
      <c r="J167" s="101"/>
      <c r="K167" s="101"/>
      <c r="L167" s="102"/>
      <c r="M167" s="101"/>
      <c r="N167" s="101"/>
      <c r="O167" s="101"/>
      <c r="P167" s="103"/>
      <c r="R167" s="33"/>
    </row>
    <row r="168" spans="1:18" s="32" customFormat="1" ht="19.5" thickBot="1" x14ac:dyDescent="0.35">
      <c r="A168" s="37" t="s">
        <v>298</v>
      </c>
      <c r="B168" s="99">
        <v>12</v>
      </c>
      <c r="C168" s="91" t="str">
        <f t="shared" si="5"/>
        <v>Plantel 2 Amealco</v>
      </c>
      <c r="D168" s="115" t="s">
        <v>123</v>
      </c>
      <c r="E168" s="116" t="s">
        <v>12</v>
      </c>
      <c r="F168" s="117" t="s">
        <v>22</v>
      </c>
      <c r="G168" s="100"/>
      <c r="H168" s="100"/>
      <c r="I168" s="100"/>
      <c r="J168" s="101"/>
      <c r="K168" s="101"/>
      <c r="L168" s="102"/>
      <c r="M168" s="101"/>
      <c r="N168" s="101"/>
      <c r="O168" s="101"/>
      <c r="P168" s="103"/>
      <c r="R168" s="33"/>
    </row>
    <row r="169" spans="1:18" s="38" customFormat="1" ht="19.5" thickBot="1" x14ac:dyDescent="0.35">
      <c r="A169" s="37" t="s">
        <v>299</v>
      </c>
      <c r="B169" s="138">
        <v>13</v>
      </c>
      <c r="C169" s="140" t="str">
        <f t="shared" si="5"/>
        <v>Plantel 2 Amealco</v>
      </c>
      <c r="D169" s="149" t="s">
        <v>123</v>
      </c>
      <c r="E169" s="147" t="s">
        <v>12</v>
      </c>
      <c r="F169" s="148" t="s">
        <v>21</v>
      </c>
      <c r="G169" s="150"/>
      <c r="H169" s="151"/>
      <c r="I169" s="152"/>
      <c r="J169" s="118"/>
      <c r="K169" s="118"/>
      <c r="L169" s="119"/>
      <c r="M169" s="118"/>
      <c r="N169" s="118"/>
      <c r="O169" s="118"/>
      <c r="P169" s="120"/>
      <c r="R169" s="33"/>
    </row>
    <row r="170" spans="1:18" s="38" customFormat="1" ht="19.5" thickBot="1" x14ac:dyDescent="0.35">
      <c r="A170" s="37" t="s">
        <v>300</v>
      </c>
      <c r="B170" s="137">
        <v>14</v>
      </c>
      <c r="C170" s="139" t="str">
        <f t="shared" si="5"/>
        <v>Plantel 2 Amealco</v>
      </c>
      <c r="D170" s="146" t="s">
        <v>123</v>
      </c>
      <c r="E170" s="147" t="s">
        <v>12</v>
      </c>
      <c r="F170" s="148" t="s">
        <v>111</v>
      </c>
      <c r="G170" s="150"/>
      <c r="H170" s="151"/>
      <c r="I170" s="152"/>
      <c r="J170" s="104"/>
      <c r="K170" s="104"/>
      <c r="L170" s="105"/>
      <c r="M170" s="104"/>
      <c r="N170" s="104"/>
      <c r="O170" s="104"/>
      <c r="P170" s="106"/>
      <c r="R170" s="33"/>
    </row>
    <row r="171" spans="1:18" ht="15.95" customHeight="1" thickBot="1" x14ac:dyDescent="0.35">
      <c r="B171" s="199"/>
      <c r="C171" s="199"/>
      <c r="D171" s="199"/>
      <c r="E171" s="199"/>
      <c r="F171" s="199"/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</row>
    <row r="172" spans="1:18" s="201" customFormat="1" ht="21.95" customHeight="1" thickBot="1" x14ac:dyDescent="0.4">
      <c r="A172" s="33"/>
      <c r="B172" s="202" t="s">
        <v>107</v>
      </c>
      <c r="C172" s="203"/>
      <c r="D172" s="203"/>
      <c r="E172" s="203"/>
      <c r="F172" s="203"/>
      <c r="G172" s="203"/>
      <c r="H172" s="206" t="s">
        <v>301</v>
      </c>
      <c r="I172" s="207"/>
      <c r="J172" s="210">
        <f>+SUBTOTAL(3,Tabla1[Fecha de Nacimiento])</f>
        <v>0</v>
      </c>
      <c r="K172" s="211"/>
      <c r="L172" s="200"/>
    </row>
    <row r="173" spans="1:18" s="201" customFormat="1" ht="24" thickBot="1" x14ac:dyDescent="0.4">
      <c r="A173" s="33"/>
      <c r="B173" s="204"/>
      <c r="C173" s="205"/>
      <c r="D173" s="205"/>
      <c r="E173" s="205"/>
      <c r="F173" s="205"/>
      <c r="G173" s="205"/>
      <c r="H173" s="208" t="s">
        <v>302</v>
      </c>
      <c r="I173" s="209"/>
      <c r="J173" s="210">
        <f>SUBTOTAL(3,Tabla1[Apellido Materno])-J172</f>
        <v>0</v>
      </c>
      <c r="K173" s="211"/>
      <c r="L173" s="200"/>
    </row>
  </sheetData>
  <sheetProtection algorithmName="SHA-512" hashValue="/WnsWed2csq6yRmD+MxkKHV6/i5ge5oZR0AqZJ2NBxPUzbbEs2ewsz7Z2QzR9y43b00SF8IkHWaX8AFKO2HQHw==" saltValue="03yKqnZQRbhzlizUPR3SCw==" spinCount="100000" sheet="1" objects="1" scenarios="1" selectLockedCells="1" autoFilter="0"/>
  <mergeCells count="9">
    <mergeCell ref="C1:F1"/>
    <mergeCell ref="G1:P1"/>
    <mergeCell ref="B171:P171"/>
    <mergeCell ref="L172:XFD173"/>
    <mergeCell ref="B172:G173"/>
    <mergeCell ref="H172:I172"/>
    <mergeCell ref="H173:I173"/>
    <mergeCell ref="J172:K172"/>
    <mergeCell ref="J173:K173"/>
  </mergeCells>
  <dataValidations count="3">
    <dataValidation type="list" allowBlank="1" showInputMessage="1" showErrorMessage="1" sqref="C1">
      <formula1>Planteles</formula1>
    </dataValidation>
    <dataValidation type="list" allowBlank="1" showInputMessage="1" showErrorMessage="1" sqref="C3:C170">
      <formula1>Planteles</formula1>
    </dataValidation>
    <dataValidation type="list" allowBlank="1" showInputMessage="1" showErrorMessage="1" sqref="P3:P170">
      <formula1>VALIDAR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L71"/>
  <sheetViews>
    <sheetView showGridLines="0" showRowColHeaders="0" view="pageBreakPreview" topLeftCell="A3" zoomScaleNormal="110" zoomScaleSheetLayoutView="100" workbookViewId="0">
      <selection activeCell="B4" sqref="B4:AJ4"/>
    </sheetView>
  </sheetViews>
  <sheetFormatPr baseColWidth="10" defaultColWidth="0" defaultRowHeight="15" x14ac:dyDescent="0.25"/>
  <cols>
    <col min="1" max="1" width="0.42578125" style="57" customWidth="1"/>
    <col min="2" max="2" width="0.5703125" style="2" customWidth="1"/>
    <col min="3" max="3" width="8.85546875" style="2" customWidth="1"/>
    <col min="4" max="4" width="4.28515625" style="2" customWidth="1"/>
    <col min="5" max="5" width="0.42578125" style="2" customWidth="1"/>
    <col min="6" max="6" width="3.5703125" style="2" customWidth="1"/>
    <col min="7" max="7" width="0.42578125" style="2" customWidth="1"/>
    <col min="8" max="8" width="1.85546875" style="2" customWidth="1"/>
    <col min="9" max="9" width="0.7109375" style="2" customWidth="1"/>
    <col min="10" max="10" width="2.85546875" style="2" customWidth="1"/>
    <col min="11" max="11" width="0.28515625" style="2" customWidth="1"/>
    <col min="12" max="12" width="4.7109375" style="2" customWidth="1"/>
    <col min="13" max="13" width="0.28515625" style="2" customWidth="1"/>
    <col min="14" max="14" width="2.85546875" style="2" customWidth="1"/>
    <col min="15" max="15" width="0.42578125" style="2" customWidth="1"/>
    <col min="16" max="16" width="4" style="2" customWidth="1"/>
    <col min="17" max="17" width="5.42578125" style="2" customWidth="1"/>
    <col min="18" max="18" width="0.42578125" customWidth="1"/>
    <col min="19" max="19" width="3.85546875" style="52" customWidth="1"/>
    <col min="20" max="20" width="0.5703125" style="2" customWidth="1"/>
    <col min="21" max="21" width="8.85546875" style="2" customWidth="1"/>
    <col min="22" max="22" width="4.28515625" style="2" customWidth="1"/>
    <col min="23" max="23" width="0.42578125" style="2" customWidth="1"/>
    <col min="24" max="24" width="3.5703125" style="2" customWidth="1"/>
    <col min="25" max="25" width="0.42578125" style="2" customWidth="1"/>
    <col min="26" max="26" width="1.85546875" style="2" customWidth="1"/>
    <col min="27" max="27" width="0.7109375" style="2" customWidth="1"/>
    <col min="28" max="28" width="2.85546875" style="2" customWidth="1"/>
    <col min="29" max="29" width="0.28515625" style="2" customWidth="1"/>
    <col min="30" max="30" width="4.7109375" style="2" customWidth="1"/>
    <col min="31" max="31" width="0.28515625" style="2" customWidth="1"/>
    <col min="32" max="32" width="2.85546875" style="2" customWidth="1"/>
    <col min="33" max="33" width="0.42578125" style="2" customWidth="1"/>
    <col min="34" max="34" width="4" style="2" customWidth="1"/>
    <col min="35" max="35" width="5.42578125" style="2" customWidth="1"/>
    <col min="36" max="36" width="0.42578125" customWidth="1"/>
    <col min="37" max="37" width="0.5703125" customWidth="1"/>
    <col min="38" max="38" width="3.5703125" hidden="1" customWidth="1"/>
    <col min="39" max="16384" width="10.85546875" hidden="1"/>
  </cols>
  <sheetData>
    <row r="1" spans="1:38" ht="6.6" customHeight="1" x14ac:dyDescent="0.25">
      <c r="S1" s="50"/>
      <c r="AL1" t="s">
        <v>96</v>
      </c>
    </row>
    <row r="2" spans="1:38" ht="21.6" customHeight="1" x14ac:dyDescent="0.25">
      <c r="B2" s="153" t="s">
        <v>108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</row>
    <row r="3" spans="1:38" ht="15.6" customHeight="1" x14ac:dyDescent="0.25">
      <c r="B3" s="154" t="str">
        <f>'BD InterCOABQ '!C1</f>
        <v>Plantel 2 Amealco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</row>
    <row r="4" spans="1:38" ht="12.6" customHeight="1" x14ac:dyDescent="0.25">
      <c r="B4" s="192" t="s">
        <v>112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</row>
    <row r="5" spans="1:38" ht="6" customHeight="1" x14ac:dyDescent="0.25"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51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1:38" s="1" customFormat="1" ht="2.4500000000000002" customHeight="1" x14ac:dyDescent="0.25">
      <c r="A6" s="58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52"/>
      <c r="T6" s="6">
        <v>2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8"/>
    </row>
    <row r="7" spans="1:38" ht="13.5" customHeight="1" x14ac:dyDescent="0.25">
      <c r="A7" s="59" t="str">
        <f>1&amp;$AL$1</f>
        <v>1AV</v>
      </c>
      <c r="B7" s="9"/>
      <c r="C7" s="5"/>
      <c r="D7" s="156" t="s">
        <v>108</v>
      </c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44"/>
      <c r="R7" s="10"/>
      <c r="S7" s="53" t="str">
        <f>2&amp;$AL$1</f>
        <v>2AV</v>
      </c>
      <c r="T7" s="9"/>
      <c r="U7" s="5"/>
      <c r="V7" s="156" t="s">
        <v>108</v>
      </c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44"/>
      <c r="AJ7" s="10"/>
    </row>
    <row r="8" spans="1:38" ht="9.9499999999999993" customHeight="1" x14ac:dyDescent="0.25">
      <c r="B8" s="9"/>
      <c r="C8" s="5"/>
      <c r="D8" s="156" t="str">
        <f>$B$3</f>
        <v>Plantel 2 Amealco</v>
      </c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45"/>
      <c r="R8" s="10"/>
      <c r="T8" s="9"/>
      <c r="V8" s="156" t="str">
        <f>$B$3</f>
        <v>Plantel 2 Amealco</v>
      </c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45"/>
      <c r="AJ8" s="10"/>
    </row>
    <row r="9" spans="1:38" s="3" customFormat="1" ht="9.6" customHeight="1" x14ac:dyDescent="0.2">
      <c r="A9" s="57"/>
      <c r="B9" s="11"/>
      <c r="C9" s="12"/>
      <c r="D9" s="162" t="str">
        <f>$B$4</f>
        <v>Ajedrez Varonil</v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46"/>
      <c r="R9" s="13"/>
      <c r="S9" s="54"/>
      <c r="T9" s="11"/>
      <c r="V9" s="162" t="str">
        <f>$B$4</f>
        <v>Ajedrez Varonil</v>
      </c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46"/>
      <c r="AJ9" s="13"/>
    </row>
    <row r="10" spans="1:38" ht="2.1" customHeight="1" x14ac:dyDescent="0.25">
      <c r="B10" s="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0"/>
      <c r="T10" s="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0"/>
    </row>
    <row r="11" spans="1:38" ht="13.5" customHeight="1" x14ac:dyDescent="0.25">
      <c r="B11" s="9"/>
      <c r="C11" s="163"/>
      <c r="D11" s="164"/>
      <c r="E11" s="5"/>
      <c r="F11" s="169" t="str">
        <f>VLOOKUP(A7,'BD InterCOABQ '!$A:P,8,FALSE)&amp;" "&amp;VLOOKUP(A7,'BD InterCOABQ '!$A:P,9,FALSE)&amp;" "&amp;VLOOKUP(A7,'BD InterCOABQ '!$A:P,7,FALSE)</f>
        <v xml:space="preserve">  </v>
      </c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1"/>
      <c r="R11" s="10"/>
      <c r="T11" s="9"/>
      <c r="U11" s="175"/>
      <c r="V11" s="176"/>
      <c r="W11" s="5"/>
      <c r="X11" s="169" t="str">
        <f>VLOOKUP(S7,'BD InterCOABQ '!$A:AH,8,FALSE)&amp;" "&amp;VLOOKUP(S7,'BD InterCOABQ '!$A:AH,9,FALSE)&amp;" "&amp;VLOOKUP(S7,'BD InterCOABQ '!$A:AH,7,FALSE)</f>
        <v xml:space="preserve">  </v>
      </c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1"/>
      <c r="AJ11" s="10"/>
    </row>
    <row r="12" spans="1:38" ht="13.5" customHeight="1" x14ac:dyDescent="0.25">
      <c r="B12" s="9"/>
      <c r="C12" s="165"/>
      <c r="D12" s="166"/>
      <c r="E12" s="5"/>
      <c r="F12" s="172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4"/>
      <c r="R12" s="10"/>
      <c r="T12" s="9"/>
      <c r="U12" s="177"/>
      <c r="V12" s="178"/>
      <c r="W12" s="5"/>
      <c r="X12" s="172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4"/>
      <c r="AJ12" s="10"/>
    </row>
    <row r="13" spans="1:38" s="20" customFormat="1" ht="6.6" customHeight="1" x14ac:dyDescent="0.25">
      <c r="A13" s="60"/>
      <c r="B13" s="18"/>
      <c r="C13" s="165"/>
      <c r="D13" s="166"/>
      <c r="E13" s="17"/>
      <c r="F13" s="157" t="s">
        <v>17</v>
      </c>
      <c r="G13" s="157"/>
      <c r="H13" s="157"/>
      <c r="I13" s="157"/>
      <c r="J13" s="157"/>
      <c r="K13" s="43"/>
      <c r="L13" s="157" t="s">
        <v>18</v>
      </c>
      <c r="M13" s="157"/>
      <c r="N13" s="157"/>
      <c r="O13" s="43"/>
      <c r="P13" s="157" t="s">
        <v>4</v>
      </c>
      <c r="Q13" s="157"/>
      <c r="R13" s="24"/>
      <c r="S13" s="55"/>
      <c r="T13" s="18"/>
      <c r="U13" s="177"/>
      <c r="V13" s="178"/>
      <c r="W13" s="17"/>
      <c r="X13" s="157" t="s">
        <v>17</v>
      </c>
      <c r="Y13" s="157"/>
      <c r="Z13" s="157"/>
      <c r="AA13" s="157"/>
      <c r="AB13" s="157"/>
      <c r="AC13" s="43"/>
      <c r="AD13" s="157" t="s">
        <v>18</v>
      </c>
      <c r="AE13" s="157"/>
      <c r="AF13" s="157"/>
      <c r="AG13" s="43"/>
      <c r="AH13" s="157" t="s">
        <v>4</v>
      </c>
      <c r="AI13" s="157"/>
      <c r="AJ13" s="24"/>
    </row>
    <row r="14" spans="1:38" ht="2.4500000000000002" customHeight="1" x14ac:dyDescent="0.25">
      <c r="B14" s="9"/>
      <c r="C14" s="165"/>
      <c r="D14" s="16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0"/>
      <c r="T14" s="9"/>
      <c r="U14" s="177"/>
      <c r="V14" s="178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10"/>
    </row>
    <row r="15" spans="1:38" ht="12.95" customHeight="1" x14ac:dyDescent="0.25">
      <c r="B15" s="9"/>
      <c r="C15" s="165"/>
      <c r="D15" s="166"/>
      <c r="E15" s="5"/>
      <c r="F15" s="158" t="str">
        <f>IF(VLOOKUP(A7,'BD InterCOABQ '!$A:P,11,FALSE)="","",VLOOKUP(A7,'BD InterCOABQ '!$A:P,11,FALSE))</f>
        <v/>
      </c>
      <c r="G15" s="159"/>
      <c r="H15" s="159"/>
      <c r="I15" s="159"/>
      <c r="J15" s="159"/>
      <c r="K15" s="159"/>
      <c r="L15" s="160"/>
      <c r="M15" s="29"/>
      <c r="N15" s="161" t="str">
        <f>IF(VLOOKUP(A7,'BD InterCOABQ '!$A:P,10,FALSE)="","",VLOOKUP(A7,'BD InterCOABQ '!$A:P,10,FALSE))</f>
        <v/>
      </c>
      <c r="O15" s="161"/>
      <c r="P15" s="161"/>
      <c r="Q15" s="161"/>
      <c r="R15" s="10"/>
      <c r="T15" s="9"/>
      <c r="U15" s="177"/>
      <c r="V15" s="178"/>
      <c r="W15" s="5"/>
      <c r="X15" s="158" t="str">
        <f>IF(VLOOKUP(S7,'BD InterCOABQ '!$A:AH,11,FALSE)="","",VLOOKUP(S7,'BD InterCOABQ '!$A:AH,11,FALSE))</f>
        <v/>
      </c>
      <c r="Y15" s="159"/>
      <c r="Z15" s="159"/>
      <c r="AA15" s="159"/>
      <c r="AB15" s="159"/>
      <c r="AC15" s="159"/>
      <c r="AD15" s="160"/>
      <c r="AE15" s="29"/>
      <c r="AF15" s="161" t="str">
        <f>IF(VLOOKUP(S7,'BD InterCOABQ '!$A:AH,10,FALSE)="","",VLOOKUP(S7,'BD InterCOABQ '!$A:AH,10,FALSE))</f>
        <v/>
      </c>
      <c r="AG15" s="161"/>
      <c r="AH15" s="161"/>
      <c r="AI15" s="161"/>
      <c r="AJ15" s="10"/>
    </row>
    <row r="16" spans="1:38" ht="0.95" customHeight="1" x14ac:dyDescent="0.25">
      <c r="B16" s="9"/>
      <c r="C16" s="165"/>
      <c r="D16" s="166"/>
      <c r="E16" s="5"/>
      <c r="F16" s="5"/>
      <c r="G16" s="5"/>
      <c r="H16" s="5"/>
      <c r="I16" s="5"/>
      <c r="J16" s="5"/>
      <c r="K16" s="5"/>
      <c r="L16" s="4"/>
      <c r="M16" s="4"/>
      <c r="N16" s="4"/>
      <c r="O16" s="4"/>
      <c r="P16" s="4"/>
      <c r="Q16" s="4"/>
      <c r="R16" s="10"/>
      <c r="T16" s="9"/>
      <c r="U16" s="177"/>
      <c r="V16" s="178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10"/>
    </row>
    <row r="17" spans="1:36" s="3" customFormat="1" ht="6.6" customHeight="1" x14ac:dyDescent="0.2">
      <c r="A17" s="57"/>
      <c r="B17" s="11"/>
      <c r="C17" s="165"/>
      <c r="D17" s="166"/>
      <c r="E17" s="12"/>
      <c r="F17" s="157" t="s">
        <v>0</v>
      </c>
      <c r="G17" s="157"/>
      <c r="H17" s="157"/>
      <c r="I17" s="157"/>
      <c r="J17" s="157"/>
      <c r="K17" s="157"/>
      <c r="L17" s="157"/>
      <c r="M17" s="28"/>
      <c r="N17" s="157" t="s">
        <v>9</v>
      </c>
      <c r="O17" s="157"/>
      <c r="P17" s="157"/>
      <c r="Q17" s="157"/>
      <c r="R17" s="13"/>
      <c r="S17" s="54"/>
      <c r="T17" s="11"/>
      <c r="U17" s="177"/>
      <c r="V17" s="178"/>
      <c r="W17" s="12"/>
      <c r="X17" s="157" t="s">
        <v>0</v>
      </c>
      <c r="Y17" s="157"/>
      <c r="Z17" s="157"/>
      <c r="AA17" s="157"/>
      <c r="AB17" s="157"/>
      <c r="AC17" s="157"/>
      <c r="AD17" s="157"/>
      <c r="AE17" s="28"/>
      <c r="AF17" s="157" t="s">
        <v>9</v>
      </c>
      <c r="AG17" s="157"/>
      <c r="AH17" s="157"/>
      <c r="AI17" s="157"/>
      <c r="AJ17" s="13"/>
    </row>
    <row r="18" spans="1:36" ht="0.95" customHeight="1" x14ac:dyDescent="0.25">
      <c r="B18" s="9"/>
      <c r="C18" s="165"/>
      <c r="D18" s="166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0"/>
      <c r="T18" s="9"/>
      <c r="U18" s="177"/>
      <c r="V18" s="178"/>
      <c r="W18" s="5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0"/>
    </row>
    <row r="19" spans="1:36" ht="12.6" customHeight="1" x14ac:dyDescent="0.25">
      <c r="B19" s="9"/>
      <c r="C19" s="165"/>
      <c r="D19" s="166"/>
      <c r="E19" s="5"/>
      <c r="F19" s="181" t="str">
        <f>IF(VLOOKUP(A7,'BD InterCOABQ '!$A:P,14,FALSE)="","",VLOOKUP(A7,'BD InterCOABQ '!$A:P,14,FALSE))</f>
        <v/>
      </c>
      <c r="G19" s="181"/>
      <c r="H19" s="181"/>
      <c r="I19" s="181"/>
      <c r="J19" s="181"/>
      <c r="K19" s="5"/>
      <c r="L19" s="181" t="str">
        <f>IF(VLOOKUP(A7,'BD InterCOABQ '!$A:P,13,FALSE)="","",VLOOKUP(A7,'BD InterCOABQ '!$A:P,13,FALSE))</f>
        <v/>
      </c>
      <c r="M19" s="181"/>
      <c r="N19" s="181"/>
      <c r="O19" s="4"/>
      <c r="P19" s="181" t="str">
        <f>IF(VLOOKUP(A7,'BD InterCOABQ '!$A:P,15,FALSE)="","",VLOOKUP(A7,'BD InterCOABQ '!$A:P,15,FALSE))</f>
        <v/>
      </c>
      <c r="Q19" s="181"/>
      <c r="R19" s="10"/>
      <c r="T19" s="9"/>
      <c r="U19" s="177"/>
      <c r="V19" s="178"/>
      <c r="W19" s="5"/>
      <c r="X19" s="181" t="str">
        <f>IF(VLOOKUP(S7,'BD InterCOABQ '!$A:AH,14,FALSE)="","",VLOOKUP(S7,'BD InterCOABQ '!$A:AH,14,FALSE))</f>
        <v/>
      </c>
      <c r="Y19" s="181"/>
      <c r="Z19" s="181"/>
      <c r="AA19" s="181"/>
      <c r="AB19" s="181"/>
      <c r="AC19" s="5"/>
      <c r="AD19" s="181" t="str">
        <f>IF(VLOOKUP(S7,'BD InterCOABQ '!$A:AH,13,FALSE)="","",VLOOKUP(S7,'BD InterCOABQ '!$A:AH,13,FALSE))</f>
        <v/>
      </c>
      <c r="AE19" s="181"/>
      <c r="AF19" s="181"/>
      <c r="AG19" s="4"/>
      <c r="AH19" s="181" t="str">
        <f>IF(VLOOKUP(S7,'BD InterCOABQ '!$A:AH,15,FALSE)="","",VLOOKUP(S7,'BD InterCOABQ '!$A:AH,15,FALSE))</f>
        <v/>
      </c>
      <c r="AI19" s="181"/>
      <c r="AJ19" s="10"/>
    </row>
    <row r="20" spans="1:36" ht="1.5" customHeight="1" x14ac:dyDescent="0.25">
      <c r="B20" s="9"/>
      <c r="C20" s="165"/>
      <c r="D20" s="166"/>
      <c r="E20" s="5"/>
      <c r="F20" s="4"/>
      <c r="G20" s="4"/>
      <c r="H20" s="4"/>
      <c r="I20" s="5"/>
      <c r="J20" s="5"/>
      <c r="K20" s="5"/>
      <c r="L20" s="4"/>
      <c r="M20" s="4"/>
      <c r="N20" s="4"/>
      <c r="O20" s="4"/>
      <c r="P20" s="4"/>
      <c r="Q20" s="4"/>
      <c r="R20" s="10"/>
      <c r="T20" s="9"/>
      <c r="U20" s="177"/>
      <c r="V20" s="178"/>
      <c r="W20" s="5"/>
      <c r="X20" s="4"/>
      <c r="Y20" s="4"/>
      <c r="Z20" s="4"/>
      <c r="AA20" s="5"/>
      <c r="AB20" s="5"/>
      <c r="AC20" s="5"/>
      <c r="AD20" s="4"/>
      <c r="AE20" s="4"/>
      <c r="AF20" s="4"/>
      <c r="AG20" s="4"/>
      <c r="AH20" s="4"/>
      <c r="AI20" s="4"/>
      <c r="AJ20" s="10"/>
    </row>
    <row r="21" spans="1:36" s="21" customFormat="1" ht="6.6" customHeight="1" x14ac:dyDescent="0.25">
      <c r="A21" s="61"/>
      <c r="B21" s="25"/>
      <c r="C21" s="165"/>
      <c r="D21" s="166"/>
      <c r="E21" s="22"/>
      <c r="F21" s="157" t="s">
        <v>89</v>
      </c>
      <c r="G21" s="157"/>
      <c r="H21" s="157"/>
      <c r="I21" s="157"/>
      <c r="J21" s="157"/>
      <c r="K21" s="43"/>
      <c r="L21" s="157" t="s">
        <v>19</v>
      </c>
      <c r="M21" s="157"/>
      <c r="N21" s="157"/>
      <c r="O21" s="43"/>
      <c r="P21" s="157" t="s">
        <v>10</v>
      </c>
      <c r="Q21" s="157"/>
      <c r="R21" s="26"/>
      <c r="S21" s="56"/>
      <c r="T21" s="25"/>
      <c r="U21" s="177"/>
      <c r="V21" s="178"/>
      <c r="W21" s="22"/>
      <c r="X21" s="157" t="s">
        <v>89</v>
      </c>
      <c r="Y21" s="157"/>
      <c r="Z21" s="157"/>
      <c r="AA21" s="157"/>
      <c r="AB21" s="157"/>
      <c r="AC21" s="43"/>
      <c r="AD21" s="157" t="s">
        <v>19</v>
      </c>
      <c r="AE21" s="157"/>
      <c r="AF21" s="157"/>
      <c r="AG21" s="43"/>
      <c r="AH21" s="157" t="s">
        <v>10</v>
      </c>
      <c r="AI21" s="157"/>
      <c r="AJ21" s="26"/>
    </row>
    <row r="22" spans="1:36" ht="5.0999999999999996" customHeight="1" x14ac:dyDescent="0.25">
      <c r="B22" s="9"/>
      <c r="C22" s="165"/>
      <c r="D22" s="166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0"/>
      <c r="T22" s="9"/>
      <c r="U22" s="177"/>
      <c r="V22" s="178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10"/>
    </row>
    <row r="23" spans="1:36" ht="6.6" customHeight="1" x14ac:dyDescent="0.25">
      <c r="B23" s="9"/>
      <c r="C23" s="167"/>
      <c r="D23" s="168"/>
      <c r="E23" s="27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0"/>
      <c r="T23" s="9"/>
      <c r="U23" s="179"/>
      <c r="V23" s="180"/>
      <c r="W23" s="27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0"/>
    </row>
    <row r="24" spans="1:36" ht="0.95" customHeight="1" x14ac:dyDescent="0.25">
      <c r="B24" s="9"/>
      <c r="C24" s="4"/>
      <c r="D24" s="4"/>
      <c r="E24" s="27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0"/>
      <c r="T24" s="9"/>
      <c r="U24" s="4"/>
      <c r="V24" s="4"/>
      <c r="W24" s="27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0"/>
    </row>
    <row r="25" spans="1:36" ht="18" customHeight="1" x14ac:dyDescent="0.25">
      <c r="B25" s="9"/>
      <c r="C25" s="183" t="str">
        <f>IF(VLOOKUP(A7,'BD InterCOABQ '!$A:P,12,FALSE)="","",VLOOKUP(A7,'BD InterCOABQ '!$A:P,12,FALSE))</f>
        <v/>
      </c>
      <c r="D25" s="184"/>
      <c r="E25" s="4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0"/>
      <c r="T25" s="9"/>
      <c r="U25" s="183" t="str">
        <f>IF(VLOOKUP(S7,'BD InterCOABQ '!$A:AH,12,FALSE)="","",VLOOKUP(S7,'BD InterCOABQ '!$A:AH,12,FALSE))</f>
        <v/>
      </c>
      <c r="V25" s="184"/>
      <c r="W25" s="4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0"/>
    </row>
    <row r="26" spans="1:36" ht="5.45" customHeight="1" x14ac:dyDescent="0.25">
      <c r="B26" s="14"/>
      <c r="C26" s="185" t="s">
        <v>7</v>
      </c>
      <c r="D26" s="185"/>
      <c r="E26" s="15"/>
      <c r="F26" s="185" t="s">
        <v>20</v>
      </c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6"/>
      <c r="T26" s="14"/>
      <c r="U26" s="185" t="s">
        <v>7</v>
      </c>
      <c r="V26" s="185"/>
      <c r="W26" s="15"/>
      <c r="X26" s="185" t="s">
        <v>20</v>
      </c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6"/>
    </row>
    <row r="27" spans="1:36" ht="9" customHeight="1" x14ac:dyDescent="0.25"/>
    <row r="28" spans="1:36" s="1" customFormat="1" ht="2.4500000000000002" customHeight="1" x14ac:dyDescent="0.25">
      <c r="A28" s="58"/>
      <c r="B28" s="6">
        <v>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  <c r="S28" s="52"/>
      <c r="T28" s="6">
        <v>4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8"/>
    </row>
    <row r="29" spans="1:36" ht="13.5" customHeight="1" x14ac:dyDescent="0.25">
      <c r="A29" s="57" t="str">
        <f>3&amp;AL$1</f>
        <v>3AV</v>
      </c>
      <c r="B29" s="9"/>
      <c r="C29" s="5"/>
      <c r="D29" s="156" t="s">
        <v>108</v>
      </c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44"/>
      <c r="R29" s="10"/>
      <c r="S29" s="53" t="str">
        <f>4&amp;$AL$1</f>
        <v>4AV</v>
      </c>
      <c r="T29" s="9"/>
      <c r="U29" s="5"/>
      <c r="V29" s="156" t="s">
        <v>108</v>
      </c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44"/>
      <c r="AJ29" s="10"/>
    </row>
    <row r="30" spans="1:36" ht="9.9499999999999993" customHeight="1" x14ac:dyDescent="0.25">
      <c r="B30" s="9"/>
      <c r="C30" s="5"/>
      <c r="D30" s="156" t="str">
        <f>$B$3</f>
        <v>Plantel 2 Amealco</v>
      </c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45"/>
      <c r="R30" s="10"/>
      <c r="T30" s="9"/>
      <c r="V30" s="156" t="str">
        <f>$B$3</f>
        <v>Plantel 2 Amealco</v>
      </c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45"/>
      <c r="AJ30" s="10"/>
    </row>
    <row r="31" spans="1:36" s="3" customFormat="1" ht="9.6" customHeight="1" x14ac:dyDescent="0.2">
      <c r="A31" s="57"/>
      <c r="B31" s="11"/>
      <c r="C31" s="12"/>
      <c r="D31" s="162" t="str">
        <f>$B$4</f>
        <v>Ajedrez Varonil</v>
      </c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46"/>
      <c r="R31" s="13"/>
      <c r="S31" s="54"/>
      <c r="T31" s="11"/>
      <c r="V31" s="162" t="str">
        <f>$B$4</f>
        <v>Ajedrez Varonil</v>
      </c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46"/>
      <c r="AJ31" s="13"/>
    </row>
    <row r="32" spans="1:36" ht="2.1" customHeight="1" x14ac:dyDescent="0.25">
      <c r="B32" s="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0"/>
      <c r="T32" s="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0"/>
    </row>
    <row r="33" spans="1:36" ht="13.5" customHeight="1" x14ac:dyDescent="0.25">
      <c r="B33" s="9"/>
      <c r="C33" s="163"/>
      <c r="D33" s="164"/>
      <c r="E33" s="5"/>
      <c r="F33" s="169" t="str">
        <f>VLOOKUP(A29,'BD InterCOABQ '!$A:P,8,FALSE)&amp;" "&amp;VLOOKUP(A29,'BD InterCOABQ '!$A:P,9,FALSE)&amp;" "&amp;VLOOKUP(A29,'BD InterCOABQ '!$A:P,7,FALSE)</f>
        <v xml:space="preserve">  </v>
      </c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1"/>
      <c r="R33" s="10"/>
      <c r="T33" s="9"/>
      <c r="U33" s="163"/>
      <c r="V33" s="164"/>
      <c r="W33" s="5"/>
      <c r="X33" s="169" t="str">
        <f>VLOOKUP(S29,'BD InterCOABQ '!$A:AH,8,FALSE)&amp;" "&amp;VLOOKUP(S29,'BD InterCOABQ '!$A:AH,9,FALSE)&amp;" "&amp;VLOOKUP(S29,'BD InterCOABQ '!$A:AH,7,FALSE)</f>
        <v xml:space="preserve">  </v>
      </c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1"/>
      <c r="AJ33" s="10"/>
    </row>
    <row r="34" spans="1:36" ht="13.5" customHeight="1" x14ac:dyDescent="0.25">
      <c r="B34" s="9"/>
      <c r="C34" s="165"/>
      <c r="D34" s="166"/>
      <c r="E34" s="5"/>
      <c r="F34" s="172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4"/>
      <c r="R34" s="10"/>
      <c r="T34" s="9"/>
      <c r="U34" s="165"/>
      <c r="V34" s="166"/>
      <c r="W34" s="5"/>
      <c r="X34" s="172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4"/>
      <c r="AJ34" s="10"/>
    </row>
    <row r="35" spans="1:36" s="20" customFormat="1" ht="6.6" customHeight="1" x14ac:dyDescent="0.25">
      <c r="A35" s="60"/>
      <c r="B35" s="18"/>
      <c r="C35" s="165"/>
      <c r="D35" s="166"/>
      <c r="E35" s="17"/>
      <c r="F35" s="157" t="s">
        <v>17</v>
      </c>
      <c r="G35" s="157"/>
      <c r="H35" s="157"/>
      <c r="I35" s="157"/>
      <c r="J35" s="157"/>
      <c r="K35" s="43"/>
      <c r="L35" s="157" t="s">
        <v>18</v>
      </c>
      <c r="M35" s="157"/>
      <c r="N35" s="157"/>
      <c r="O35" s="43"/>
      <c r="P35" s="157" t="s">
        <v>4</v>
      </c>
      <c r="Q35" s="157"/>
      <c r="R35" s="24"/>
      <c r="S35" s="55"/>
      <c r="T35" s="18"/>
      <c r="U35" s="165"/>
      <c r="V35" s="166"/>
      <c r="W35" s="17"/>
      <c r="X35" s="157" t="s">
        <v>17</v>
      </c>
      <c r="Y35" s="157"/>
      <c r="Z35" s="157"/>
      <c r="AA35" s="157"/>
      <c r="AB35" s="157"/>
      <c r="AC35" s="43"/>
      <c r="AD35" s="157" t="s">
        <v>18</v>
      </c>
      <c r="AE35" s="157"/>
      <c r="AF35" s="157"/>
      <c r="AG35" s="43"/>
      <c r="AH35" s="157" t="s">
        <v>4</v>
      </c>
      <c r="AI35" s="157"/>
      <c r="AJ35" s="24"/>
    </row>
    <row r="36" spans="1:36" ht="2.4500000000000002" customHeight="1" x14ac:dyDescent="0.25">
      <c r="B36" s="9"/>
      <c r="C36" s="165"/>
      <c r="D36" s="16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0"/>
      <c r="T36" s="9"/>
      <c r="U36" s="165"/>
      <c r="V36" s="166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10"/>
    </row>
    <row r="37" spans="1:36" ht="12.95" customHeight="1" x14ac:dyDescent="0.25">
      <c r="B37" s="9"/>
      <c r="C37" s="165"/>
      <c r="D37" s="166"/>
      <c r="E37" s="5"/>
      <c r="F37" s="158" t="str">
        <f>IF(VLOOKUP(A29,'BD InterCOABQ '!$A:P,11,FALSE)="","",VLOOKUP(A29,'BD InterCOABQ '!$A:P,11,FALSE))</f>
        <v/>
      </c>
      <c r="G37" s="159"/>
      <c r="H37" s="159"/>
      <c r="I37" s="159"/>
      <c r="J37" s="159"/>
      <c r="K37" s="159"/>
      <c r="L37" s="160"/>
      <c r="M37" s="29"/>
      <c r="N37" s="161" t="str">
        <f>IF(VLOOKUP(A29,'BD InterCOABQ '!$A:P,10,FALSE)="","",VLOOKUP(A29,'BD InterCOABQ '!$A:P,10,FALSE))</f>
        <v/>
      </c>
      <c r="O37" s="161"/>
      <c r="P37" s="161"/>
      <c r="Q37" s="161"/>
      <c r="R37" s="10"/>
      <c r="T37" s="9"/>
      <c r="U37" s="165"/>
      <c r="V37" s="166"/>
      <c r="W37" s="5"/>
      <c r="X37" s="158" t="str">
        <f>IF(VLOOKUP(S29,'BD InterCOABQ '!$A:AH,11,FALSE)="","",VLOOKUP(S29,'BD InterCOABQ '!$A:AH,11,FALSE))</f>
        <v/>
      </c>
      <c r="Y37" s="159"/>
      <c r="Z37" s="159"/>
      <c r="AA37" s="159"/>
      <c r="AB37" s="159"/>
      <c r="AC37" s="159"/>
      <c r="AD37" s="160"/>
      <c r="AE37" s="29"/>
      <c r="AF37" s="161" t="str">
        <f>IF(VLOOKUP(S29,'BD InterCOABQ '!$A:AH,10,FALSE)="","",VLOOKUP(S29,'BD InterCOABQ '!$A:AH,10,FALSE))</f>
        <v/>
      </c>
      <c r="AG37" s="161"/>
      <c r="AH37" s="161"/>
      <c r="AI37" s="161"/>
      <c r="AJ37" s="10"/>
    </row>
    <row r="38" spans="1:36" ht="0.95" customHeight="1" x14ac:dyDescent="0.25">
      <c r="B38" s="9"/>
      <c r="C38" s="165"/>
      <c r="D38" s="166"/>
      <c r="E38" s="5"/>
      <c r="F38" s="5"/>
      <c r="G38" s="5"/>
      <c r="H38" s="5"/>
      <c r="I38" s="5"/>
      <c r="J38" s="5"/>
      <c r="K38" s="5"/>
      <c r="L38" s="4"/>
      <c r="M38" s="4"/>
      <c r="N38" s="4"/>
      <c r="O38" s="4"/>
      <c r="P38" s="4"/>
      <c r="Q38" s="4"/>
      <c r="R38" s="10"/>
      <c r="T38" s="9"/>
      <c r="U38" s="165"/>
      <c r="V38" s="166"/>
      <c r="W38" s="5"/>
      <c r="X38" s="5"/>
      <c r="Y38" s="5"/>
      <c r="Z38" s="5"/>
      <c r="AA38" s="5"/>
      <c r="AB38" s="5"/>
      <c r="AC38" s="5"/>
      <c r="AD38" s="4"/>
      <c r="AE38" s="4"/>
      <c r="AF38" s="4"/>
      <c r="AG38" s="4"/>
      <c r="AH38" s="4"/>
      <c r="AI38" s="4"/>
      <c r="AJ38" s="10"/>
    </row>
    <row r="39" spans="1:36" s="3" customFormat="1" ht="6.6" customHeight="1" x14ac:dyDescent="0.2">
      <c r="A39" s="57"/>
      <c r="B39" s="11"/>
      <c r="C39" s="165"/>
      <c r="D39" s="166"/>
      <c r="E39" s="12"/>
      <c r="F39" s="157" t="s">
        <v>0</v>
      </c>
      <c r="G39" s="157"/>
      <c r="H39" s="157"/>
      <c r="I39" s="157"/>
      <c r="J39" s="157"/>
      <c r="K39" s="157"/>
      <c r="L39" s="157"/>
      <c r="M39" s="28"/>
      <c r="N39" s="157" t="s">
        <v>9</v>
      </c>
      <c r="O39" s="157"/>
      <c r="P39" s="157"/>
      <c r="Q39" s="157"/>
      <c r="R39" s="13"/>
      <c r="S39" s="54"/>
      <c r="T39" s="11"/>
      <c r="U39" s="165"/>
      <c r="V39" s="166"/>
      <c r="W39" s="12"/>
      <c r="X39" s="157" t="s">
        <v>0</v>
      </c>
      <c r="Y39" s="157"/>
      <c r="Z39" s="157"/>
      <c r="AA39" s="157"/>
      <c r="AB39" s="157"/>
      <c r="AC39" s="157"/>
      <c r="AD39" s="157"/>
      <c r="AE39" s="28"/>
      <c r="AF39" s="157" t="s">
        <v>9</v>
      </c>
      <c r="AG39" s="157"/>
      <c r="AH39" s="157"/>
      <c r="AI39" s="157"/>
      <c r="AJ39" s="13"/>
    </row>
    <row r="40" spans="1:36" ht="0.95" customHeight="1" x14ac:dyDescent="0.25">
      <c r="B40" s="9"/>
      <c r="C40" s="165"/>
      <c r="D40" s="166"/>
      <c r="E40" s="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0"/>
      <c r="T40" s="9"/>
      <c r="U40" s="165"/>
      <c r="V40" s="166"/>
      <c r="W40" s="5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10"/>
    </row>
    <row r="41" spans="1:36" ht="12.6" customHeight="1" x14ac:dyDescent="0.25">
      <c r="B41" s="9"/>
      <c r="C41" s="165"/>
      <c r="D41" s="166"/>
      <c r="E41" s="5"/>
      <c r="F41" s="181" t="str">
        <f>IF(VLOOKUP(A29,'BD InterCOABQ '!$A:P,14,FALSE)="","",VLOOKUP(A29,'BD InterCOABQ '!$A:P,14,FALSE))</f>
        <v/>
      </c>
      <c r="G41" s="181"/>
      <c r="H41" s="181"/>
      <c r="I41" s="181"/>
      <c r="J41" s="181"/>
      <c r="K41" s="5"/>
      <c r="L41" s="181" t="str">
        <f>IF(VLOOKUP(A29,'BD InterCOABQ '!$A:P,13,FALSE)="","",VLOOKUP(A29,'BD InterCOABQ '!$A:P,13,FALSE))</f>
        <v/>
      </c>
      <c r="M41" s="181"/>
      <c r="N41" s="181"/>
      <c r="O41" s="4"/>
      <c r="P41" s="181" t="str">
        <f>IF(VLOOKUP(A29,'BD InterCOABQ '!$A:P,15,FALSE)="","",VLOOKUP(A29,'BD InterCOABQ '!$A:P,15,FALSE))</f>
        <v/>
      </c>
      <c r="Q41" s="181"/>
      <c r="R41" s="10"/>
      <c r="T41" s="9"/>
      <c r="U41" s="165"/>
      <c r="V41" s="166"/>
      <c r="W41" s="5"/>
      <c r="X41" s="181" t="str">
        <f>IF(VLOOKUP(S29,'BD InterCOABQ '!$A:AH,14,FALSE)="","",VLOOKUP(S29,'BD InterCOABQ '!$A:AH,14,FALSE))</f>
        <v/>
      </c>
      <c r="Y41" s="181"/>
      <c r="Z41" s="181"/>
      <c r="AA41" s="181"/>
      <c r="AB41" s="181"/>
      <c r="AC41" s="5"/>
      <c r="AD41" s="181" t="str">
        <f>IF(VLOOKUP(S29,'BD InterCOABQ '!$A:AH,13,FALSE)="","",VLOOKUP(S29,'BD InterCOABQ '!$A:AH,13,FALSE))</f>
        <v/>
      </c>
      <c r="AE41" s="181"/>
      <c r="AF41" s="181"/>
      <c r="AG41" s="4"/>
      <c r="AH41" s="181" t="str">
        <f>IF(VLOOKUP(S29,'BD InterCOABQ '!$A:AH,15,FALSE)="","",VLOOKUP(S29,'BD InterCOABQ '!$A:AH,15,FALSE))</f>
        <v/>
      </c>
      <c r="AI41" s="181"/>
      <c r="AJ41" s="10"/>
    </row>
    <row r="42" spans="1:36" ht="1.5" customHeight="1" x14ac:dyDescent="0.25">
      <c r="B42" s="9"/>
      <c r="C42" s="165"/>
      <c r="D42" s="166"/>
      <c r="E42" s="5"/>
      <c r="F42" s="4"/>
      <c r="G42" s="4"/>
      <c r="H42" s="4"/>
      <c r="I42" s="5"/>
      <c r="J42" s="5"/>
      <c r="K42" s="5"/>
      <c r="L42" s="4"/>
      <c r="M42" s="4"/>
      <c r="N42" s="4"/>
      <c r="O42" s="4"/>
      <c r="P42" s="4"/>
      <c r="Q42" s="4"/>
      <c r="R42" s="10"/>
      <c r="T42" s="9"/>
      <c r="U42" s="165"/>
      <c r="V42" s="166"/>
      <c r="W42" s="5"/>
      <c r="X42" s="4"/>
      <c r="Y42" s="4"/>
      <c r="Z42" s="4"/>
      <c r="AA42" s="5"/>
      <c r="AB42" s="5"/>
      <c r="AC42" s="5"/>
      <c r="AD42" s="4"/>
      <c r="AE42" s="4"/>
      <c r="AF42" s="4"/>
      <c r="AG42" s="4"/>
      <c r="AH42" s="4"/>
      <c r="AI42" s="4"/>
      <c r="AJ42" s="10"/>
    </row>
    <row r="43" spans="1:36" s="21" customFormat="1" ht="6.6" customHeight="1" x14ac:dyDescent="0.25">
      <c r="A43" s="61"/>
      <c r="B43" s="25"/>
      <c r="C43" s="165"/>
      <c r="D43" s="166"/>
      <c r="E43" s="22"/>
      <c r="F43" s="157" t="s">
        <v>89</v>
      </c>
      <c r="G43" s="157"/>
      <c r="H43" s="157"/>
      <c r="I43" s="157"/>
      <c r="J43" s="157"/>
      <c r="K43" s="43"/>
      <c r="L43" s="157" t="s">
        <v>19</v>
      </c>
      <c r="M43" s="157"/>
      <c r="N43" s="157"/>
      <c r="O43" s="43"/>
      <c r="P43" s="157" t="s">
        <v>10</v>
      </c>
      <c r="Q43" s="157"/>
      <c r="R43" s="26"/>
      <c r="S43" s="56"/>
      <c r="T43" s="25"/>
      <c r="U43" s="165"/>
      <c r="V43" s="166"/>
      <c r="W43" s="22"/>
      <c r="X43" s="157" t="s">
        <v>89</v>
      </c>
      <c r="Y43" s="157"/>
      <c r="Z43" s="157"/>
      <c r="AA43" s="157"/>
      <c r="AB43" s="157"/>
      <c r="AC43" s="43"/>
      <c r="AD43" s="157" t="s">
        <v>19</v>
      </c>
      <c r="AE43" s="157"/>
      <c r="AF43" s="157"/>
      <c r="AG43" s="43"/>
      <c r="AH43" s="157" t="s">
        <v>10</v>
      </c>
      <c r="AI43" s="157"/>
      <c r="AJ43" s="26"/>
    </row>
    <row r="44" spans="1:36" ht="5.0999999999999996" customHeight="1" x14ac:dyDescent="0.25">
      <c r="B44" s="9"/>
      <c r="C44" s="165"/>
      <c r="D44" s="16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0"/>
      <c r="T44" s="9"/>
      <c r="U44" s="165"/>
      <c r="V44" s="166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10"/>
    </row>
    <row r="45" spans="1:36" ht="6.6" customHeight="1" x14ac:dyDescent="0.25">
      <c r="B45" s="9"/>
      <c r="C45" s="167"/>
      <c r="D45" s="168"/>
      <c r="E45" s="27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0"/>
      <c r="T45" s="9"/>
      <c r="U45" s="167"/>
      <c r="V45" s="168"/>
      <c r="W45" s="27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0"/>
    </row>
    <row r="46" spans="1:36" ht="0.95" customHeight="1" x14ac:dyDescent="0.25">
      <c r="B46" s="9"/>
      <c r="C46" s="4"/>
      <c r="D46" s="4"/>
      <c r="E46" s="27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0"/>
      <c r="T46" s="9"/>
      <c r="U46" s="4"/>
      <c r="V46" s="4"/>
      <c r="W46" s="27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0"/>
    </row>
    <row r="47" spans="1:36" ht="18" customHeight="1" x14ac:dyDescent="0.25">
      <c r="B47" s="9"/>
      <c r="C47" s="183" t="str">
        <f>IF(VLOOKUP(A29,'BD InterCOABQ '!$A:P,12,FALSE)="","",VLOOKUP(A29,'BD InterCOABQ '!$A:P,12,FALSE))</f>
        <v/>
      </c>
      <c r="D47" s="184"/>
      <c r="E47" s="4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0"/>
      <c r="T47" s="9"/>
      <c r="U47" s="183" t="str">
        <f>IF(VLOOKUP(S29,'BD InterCOABQ '!$A:AH,12,FALSE)="","",VLOOKUP(S29,'BD InterCOABQ '!$A:AH,12,FALSE))</f>
        <v/>
      </c>
      <c r="V47" s="184"/>
      <c r="W47" s="4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0"/>
    </row>
    <row r="48" spans="1:36" ht="5.45" customHeight="1" x14ac:dyDescent="0.25">
      <c r="B48" s="14"/>
      <c r="C48" s="185" t="s">
        <v>7</v>
      </c>
      <c r="D48" s="185"/>
      <c r="E48" s="15"/>
      <c r="F48" s="185" t="s">
        <v>20</v>
      </c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6"/>
      <c r="T48" s="14"/>
      <c r="U48" s="185" t="s">
        <v>7</v>
      </c>
      <c r="V48" s="185"/>
      <c r="W48" s="15"/>
      <c r="X48" s="185" t="s">
        <v>20</v>
      </c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6"/>
    </row>
    <row r="49" spans="1:37" ht="9" customHeight="1" x14ac:dyDescent="0.25"/>
    <row r="50" spans="1:37" s="1" customFormat="1" ht="2.4500000000000002" customHeight="1" x14ac:dyDescent="0.25">
      <c r="A50" s="58"/>
      <c r="B50" s="6">
        <v>19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8"/>
      <c r="S50" s="52"/>
      <c r="T50" s="74">
        <v>20</v>
      </c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</row>
    <row r="51" spans="1:37" ht="13.5" customHeight="1" x14ac:dyDescent="0.25">
      <c r="A51" s="57" t="str">
        <f>5&amp;AL$1</f>
        <v>5AV</v>
      </c>
      <c r="B51" s="9"/>
      <c r="C51" s="5"/>
      <c r="D51" s="156" t="s">
        <v>108</v>
      </c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44"/>
      <c r="R51" s="10"/>
      <c r="S51" s="53" t="str">
        <f>6&amp;$AL$1</f>
        <v>6AV</v>
      </c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</row>
    <row r="52" spans="1:37" ht="9.9499999999999993" customHeight="1" x14ac:dyDescent="0.25">
      <c r="B52" s="9"/>
      <c r="D52" s="156" t="str">
        <f>$B$3</f>
        <v>Plantel 2 Amealco</v>
      </c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45"/>
      <c r="R52" s="10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</row>
    <row r="53" spans="1:37" s="3" customFormat="1" ht="9.6" customHeight="1" x14ac:dyDescent="0.2">
      <c r="A53" s="57"/>
      <c r="B53" s="11"/>
      <c r="D53" s="162" t="str">
        <f>$B$4</f>
        <v>Ajedrez Varonil</v>
      </c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46"/>
      <c r="R53" s="13"/>
      <c r="S53" s="5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</row>
    <row r="54" spans="1:37" ht="2.1" customHeight="1" x14ac:dyDescent="0.25">
      <c r="B54" s="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0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</row>
    <row r="55" spans="1:37" ht="13.5" customHeight="1" x14ac:dyDescent="0.25">
      <c r="B55" s="9"/>
      <c r="C55" s="163"/>
      <c r="D55" s="164"/>
      <c r="E55" s="5"/>
      <c r="F55" s="169" t="str">
        <f>VLOOKUP(A51,'BD InterCOABQ '!$A:P,8,FALSE)&amp;" "&amp;VLOOKUP(A51,'BD InterCOABQ '!$A:P,9,FALSE)&amp;" "&amp;VLOOKUP(A51,'BD InterCOABQ '!$A:P,7,FALSE)</f>
        <v xml:space="preserve">  </v>
      </c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1"/>
      <c r="R55" s="10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</row>
    <row r="56" spans="1:37" ht="13.5" customHeight="1" x14ac:dyDescent="0.25">
      <c r="B56" s="9"/>
      <c r="C56" s="165"/>
      <c r="D56" s="166"/>
      <c r="E56" s="5"/>
      <c r="F56" s="172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4"/>
      <c r="R56" s="10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</row>
    <row r="57" spans="1:37" s="20" customFormat="1" ht="6.6" customHeight="1" x14ac:dyDescent="0.2">
      <c r="A57" s="60"/>
      <c r="B57" s="18"/>
      <c r="C57" s="165"/>
      <c r="D57" s="166"/>
      <c r="E57" s="17"/>
      <c r="F57" s="157" t="s">
        <v>17</v>
      </c>
      <c r="G57" s="157"/>
      <c r="H57" s="157"/>
      <c r="I57" s="157"/>
      <c r="J57" s="157"/>
      <c r="K57" s="43"/>
      <c r="L57" s="157" t="s">
        <v>18</v>
      </c>
      <c r="M57" s="157"/>
      <c r="N57" s="157"/>
      <c r="O57" s="43"/>
      <c r="P57" s="157" t="s">
        <v>4</v>
      </c>
      <c r="Q57" s="157"/>
      <c r="R57" s="24"/>
      <c r="S57" s="55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</row>
    <row r="58" spans="1:37" ht="2.4500000000000002" customHeight="1" x14ac:dyDescent="0.25">
      <c r="B58" s="9"/>
      <c r="C58" s="165"/>
      <c r="D58" s="16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10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</row>
    <row r="59" spans="1:37" ht="12.95" customHeight="1" x14ac:dyDescent="0.25">
      <c r="B59" s="9"/>
      <c r="C59" s="165"/>
      <c r="D59" s="166"/>
      <c r="E59" s="5"/>
      <c r="F59" s="187" t="s">
        <v>90</v>
      </c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9"/>
      <c r="R59" s="10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</row>
    <row r="60" spans="1:37" ht="0.95" customHeight="1" x14ac:dyDescent="0.25">
      <c r="B60" s="9"/>
      <c r="C60" s="165"/>
      <c r="D60" s="166"/>
      <c r="E60" s="5"/>
      <c r="F60" s="5"/>
      <c r="G60" s="5"/>
      <c r="H60" s="5"/>
      <c r="I60" s="5"/>
      <c r="J60" s="5"/>
      <c r="K60" s="5"/>
      <c r="L60" s="4"/>
      <c r="M60" s="4"/>
      <c r="N60" s="4"/>
      <c r="O60" s="4"/>
      <c r="P60" s="4"/>
      <c r="Q60" s="4"/>
      <c r="R60" s="10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</row>
    <row r="61" spans="1:37" s="3" customFormat="1" ht="6.6" customHeight="1" x14ac:dyDescent="0.2">
      <c r="A61" s="57"/>
      <c r="B61" s="11"/>
      <c r="C61" s="165"/>
      <c r="D61" s="166"/>
      <c r="E61" s="12"/>
      <c r="F61" s="190" t="s">
        <v>91</v>
      </c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3"/>
      <c r="S61" s="5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</row>
    <row r="62" spans="1:37" ht="0.95" customHeight="1" x14ac:dyDescent="0.25">
      <c r="B62" s="9"/>
      <c r="C62" s="165"/>
      <c r="D62" s="166"/>
      <c r="E62" s="5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0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</row>
    <row r="63" spans="1:37" ht="12.6" customHeight="1" x14ac:dyDescent="0.25">
      <c r="B63" s="9"/>
      <c r="C63" s="165"/>
      <c r="D63" s="166"/>
      <c r="E63" s="5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0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</row>
    <row r="64" spans="1:37" ht="1.5" customHeight="1" x14ac:dyDescent="0.25">
      <c r="B64" s="9"/>
      <c r="C64" s="165"/>
      <c r="D64" s="166"/>
      <c r="E64" s="5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0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</row>
    <row r="65" spans="1:38" s="21" customFormat="1" ht="6.6" customHeight="1" x14ac:dyDescent="0.2">
      <c r="A65" s="61"/>
      <c r="B65" s="25"/>
      <c r="C65" s="165"/>
      <c r="D65" s="166"/>
      <c r="E65" s="22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26"/>
      <c r="S65" s="56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</row>
    <row r="66" spans="1:38" ht="5.0999999999999996" customHeight="1" x14ac:dyDescent="0.25">
      <c r="B66" s="9"/>
      <c r="C66" s="165"/>
      <c r="D66" s="166"/>
      <c r="E66" s="5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0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</row>
    <row r="67" spans="1:38" ht="6.6" customHeight="1" x14ac:dyDescent="0.25">
      <c r="B67" s="9"/>
      <c r="C67" s="167"/>
      <c r="D67" s="168"/>
      <c r="E67" s="27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0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</row>
    <row r="68" spans="1:38" ht="0.95" customHeight="1" x14ac:dyDescent="0.25">
      <c r="B68" s="9"/>
      <c r="C68" s="4"/>
      <c r="D68" s="4"/>
      <c r="E68" s="27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0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</row>
    <row r="69" spans="1:38" ht="18" customHeight="1" x14ac:dyDescent="0.25">
      <c r="B69" s="9"/>
      <c r="C69" s="186"/>
      <c r="D69" s="186"/>
      <c r="E69" s="42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0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</row>
    <row r="70" spans="1:38" ht="5.45" customHeight="1" x14ac:dyDescent="0.25">
      <c r="B70" s="14"/>
      <c r="C70" s="185"/>
      <c r="D70" s="185"/>
      <c r="E70" s="1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6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</row>
    <row r="71" spans="1:38" s="57" customFormat="1" ht="2.4500000000000002" customHeight="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/>
      <c r="S71" s="5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/>
      <c r="AK71"/>
      <c r="AL71"/>
    </row>
  </sheetData>
  <sheetProtection algorithmName="SHA-512" hashValue="GbqCu3OcmU1LWkaZqPAsFn1twnxrj66HN7YbieBH6WDbrW1v39j67aFhdam7RpZUPUnrueP6x+QQelRPY9/I0Q==" saltValue="0tdwcnCUhD5boo1V6uLXTQ==" spinCount="100000" sheet="1" selectLockedCells="1"/>
  <mergeCells count="104">
    <mergeCell ref="C70:D70"/>
    <mergeCell ref="F70:Q70"/>
    <mergeCell ref="F59:Q59"/>
    <mergeCell ref="F61:Q69"/>
    <mergeCell ref="C69:D69"/>
    <mergeCell ref="C55:D67"/>
    <mergeCell ref="F55:Q56"/>
    <mergeCell ref="F57:J57"/>
    <mergeCell ref="L57:N57"/>
    <mergeCell ref="P57:Q57"/>
    <mergeCell ref="F41:J41"/>
    <mergeCell ref="L41:N41"/>
    <mergeCell ref="P41:Q41"/>
    <mergeCell ref="X41:AB41"/>
    <mergeCell ref="AD41:AF41"/>
    <mergeCell ref="AH41:AI41"/>
    <mergeCell ref="D51:P51"/>
    <mergeCell ref="D52:P52"/>
    <mergeCell ref="D53:P53"/>
    <mergeCell ref="F45:Q47"/>
    <mergeCell ref="X45:AI47"/>
    <mergeCell ref="C47:D47"/>
    <mergeCell ref="U47:V47"/>
    <mergeCell ref="C48:D48"/>
    <mergeCell ref="F48:Q48"/>
    <mergeCell ref="U48:V48"/>
    <mergeCell ref="X48:AI48"/>
    <mergeCell ref="F37:L37"/>
    <mergeCell ref="N37:Q37"/>
    <mergeCell ref="X37:AD37"/>
    <mergeCell ref="AF37:AI37"/>
    <mergeCell ref="F39:L39"/>
    <mergeCell ref="N39:Q39"/>
    <mergeCell ref="X39:AD39"/>
    <mergeCell ref="AF39:AI39"/>
    <mergeCell ref="C33:D45"/>
    <mergeCell ref="F33:Q34"/>
    <mergeCell ref="U33:V45"/>
    <mergeCell ref="X33:AI34"/>
    <mergeCell ref="F35:J35"/>
    <mergeCell ref="L35:N35"/>
    <mergeCell ref="P35:Q35"/>
    <mergeCell ref="X35:AB35"/>
    <mergeCell ref="AD35:AF35"/>
    <mergeCell ref="AH35:AI35"/>
    <mergeCell ref="F43:J43"/>
    <mergeCell ref="L43:N43"/>
    <mergeCell ref="P43:Q43"/>
    <mergeCell ref="X43:AB43"/>
    <mergeCell ref="AD43:AF43"/>
    <mergeCell ref="AH43:AI43"/>
    <mergeCell ref="D31:P31"/>
    <mergeCell ref="V31:AH31"/>
    <mergeCell ref="F23:Q25"/>
    <mergeCell ref="X23:AI25"/>
    <mergeCell ref="C25:D25"/>
    <mergeCell ref="U25:V25"/>
    <mergeCell ref="C26:D26"/>
    <mergeCell ref="F26:Q26"/>
    <mergeCell ref="U26:V26"/>
    <mergeCell ref="X26:AI26"/>
    <mergeCell ref="F19:J19"/>
    <mergeCell ref="L19:N19"/>
    <mergeCell ref="P19:Q19"/>
    <mergeCell ref="X19:AB19"/>
    <mergeCell ref="AD19:AF19"/>
    <mergeCell ref="AH19:AI19"/>
    <mergeCell ref="D29:P29"/>
    <mergeCell ref="V29:AH29"/>
    <mergeCell ref="D30:P30"/>
    <mergeCell ref="V30:AH30"/>
    <mergeCell ref="F15:L15"/>
    <mergeCell ref="N15:Q15"/>
    <mergeCell ref="X15:AD15"/>
    <mergeCell ref="AF15:AI15"/>
    <mergeCell ref="D9:P9"/>
    <mergeCell ref="V9:AH9"/>
    <mergeCell ref="C11:D23"/>
    <mergeCell ref="F11:Q12"/>
    <mergeCell ref="U11:V23"/>
    <mergeCell ref="X11:AI12"/>
    <mergeCell ref="F13:J13"/>
    <mergeCell ref="L13:N13"/>
    <mergeCell ref="P13:Q13"/>
    <mergeCell ref="X13:AB13"/>
    <mergeCell ref="F21:J21"/>
    <mergeCell ref="L21:N21"/>
    <mergeCell ref="P21:Q21"/>
    <mergeCell ref="X21:AB21"/>
    <mergeCell ref="AD21:AF21"/>
    <mergeCell ref="AH21:AI21"/>
    <mergeCell ref="F17:L17"/>
    <mergeCell ref="N17:Q17"/>
    <mergeCell ref="X17:AD17"/>
    <mergeCell ref="AF17:AI17"/>
    <mergeCell ref="B2:AJ2"/>
    <mergeCell ref="B3:AJ3"/>
    <mergeCell ref="B4:AJ4"/>
    <mergeCell ref="D7:P7"/>
    <mergeCell ref="V7:AH7"/>
    <mergeCell ref="D8:P8"/>
    <mergeCell ref="V8:AH8"/>
    <mergeCell ref="AD13:AF13"/>
    <mergeCell ref="AH13:AI13"/>
  </mergeCells>
  <printOptions horizontalCentered="1"/>
  <pageMargins left="0.23622047244094491" right="0.23622047244094491" top="0.27" bottom="0.96" header="0.17" footer="0.51"/>
  <pageSetup orientation="portrait" r:id="rId1"/>
  <headerFooter>
    <oddFooter>&amp;L&amp;"-,Negrita"Nombre y Firma del Entrenador&amp;C&amp;"-,Negrita"Sello Plantel&amp;R&amp;"-,Negrita"Nombre  y Firma del Director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32</vt:i4>
      </vt:variant>
    </vt:vector>
  </HeadingPairs>
  <TitlesOfParts>
    <vt:vector size="49" baseType="lpstr">
      <vt:lpstr>Ajedrez Fem</vt:lpstr>
      <vt:lpstr>Basq Fem</vt:lpstr>
      <vt:lpstr>Basq3x3 Fem</vt:lpstr>
      <vt:lpstr>Fut Fem</vt:lpstr>
      <vt:lpstr>Handball Fem</vt:lpstr>
      <vt:lpstr>Volei Sala Fem</vt:lpstr>
      <vt:lpstr>Volei Playa Fem</vt:lpstr>
      <vt:lpstr>BD InterCOABQ </vt:lpstr>
      <vt:lpstr>Ajedrez Var</vt:lpstr>
      <vt:lpstr>Basq Var</vt:lpstr>
      <vt:lpstr>Basq3x3 Var</vt:lpstr>
      <vt:lpstr>Béisbol</vt:lpstr>
      <vt:lpstr>Fut Var</vt:lpstr>
      <vt:lpstr>Handball Var</vt:lpstr>
      <vt:lpstr>Volei Sala Var</vt:lpstr>
      <vt:lpstr>Volei Playa Var </vt:lpstr>
      <vt:lpstr>Hoja1</vt:lpstr>
      <vt:lpstr>'Ajedrez Fem'!Área_de_impresión</vt:lpstr>
      <vt:lpstr>'Ajedrez Var'!Área_de_impresión</vt:lpstr>
      <vt:lpstr>'Basq Fem'!Área_de_impresión</vt:lpstr>
      <vt:lpstr>'Basq Var'!Área_de_impresión</vt:lpstr>
      <vt:lpstr>'Basq3x3 Fem'!Área_de_impresión</vt:lpstr>
      <vt:lpstr>'Basq3x3 Var'!Área_de_impresión</vt:lpstr>
      <vt:lpstr>Béisbol!Área_de_impresión</vt:lpstr>
      <vt:lpstr>'Fut Fem'!Área_de_impresión</vt:lpstr>
      <vt:lpstr>'Fut Var'!Área_de_impresión</vt:lpstr>
      <vt:lpstr>'Handball Fem'!Área_de_impresión</vt:lpstr>
      <vt:lpstr>'Handball Var'!Área_de_impresión</vt:lpstr>
      <vt:lpstr>'Volei Playa Fem'!Área_de_impresión</vt:lpstr>
      <vt:lpstr>'Volei Playa Var '!Área_de_impresión</vt:lpstr>
      <vt:lpstr>'Volei Sala Fem'!Área_de_impresión</vt:lpstr>
      <vt:lpstr>'Volei Sala Var'!Área_de_impresión</vt:lpstr>
      <vt:lpstr>Planteles</vt:lpstr>
      <vt:lpstr>'Ajedrez Fem'!Títulos_a_imprimir</vt:lpstr>
      <vt:lpstr>'Ajedrez Var'!Títulos_a_imprimir</vt:lpstr>
      <vt:lpstr>'Basq Fem'!Títulos_a_imprimir</vt:lpstr>
      <vt:lpstr>'Basq Var'!Títulos_a_imprimir</vt:lpstr>
      <vt:lpstr>'Basq3x3 Fem'!Títulos_a_imprimir</vt:lpstr>
      <vt:lpstr>'Basq3x3 Var'!Títulos_a_imprimir</vt:lpstr>
      <vt:lpstr>Béisbol!Títulos_a_imprimir</vt:lpstr>
      <vt:lpstr>'Fut Fem'!Títulos_a_imprimir</vt:lpstr>
      <vt:lpstr>'Fut Var'!Títulos_a_imprimir</vt:lpstr>
      <vt:lpstr>'Handball Fem'!Títulos_a_imprimir</vt:lpstr>
      <vt:lpstr>'Handball Var'!Títulos_a_imprimir</vt:lpstr>
      <vt:lpstr>'Volei Playa Fem'!Títulos_a_imprimir</vt:lpstr>
      <vt:lpstr>'Volei Playa Var '!Títulos_a_imprimir</vt:lpstr>
      <vt:lpstr>'Volei Sala Fem'!Títulos_a_imprimir</vt:lpstr>
      <vt:lpstr>'Volei Sala Var'!Títulos_a_imprimir</vt:lpstr>
      <vt:lpstr>VALIDAR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Mejía Rodríguez</dc:creator>
  <cp:lastModifiedBy>Claudio Bajonero Corona</cp:lastModifiedBy>
  <cp:lastPrinted>2018-01-26T21:26:40Z</cp:lastPrinted>
  <dcterms:created xsi:type="dcterms:W3CDTF">2018-01-18T14:21:04Z</dcterms:created>
  <dcterms:modified xsi:type="dcterms:W3CDTF">2018-01-29T15:46:40Z</dcterms:modified>
</cp:coreProperties>
</file>